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tabRatio="731" activeTab="1"/>
  </bookViews>
  <sheets>
    <sheet name="Stat-2016" sheetId="1" r:id="rId1"/>
    <sheet name="MitglZahlen" sheetId="2" r:id="rId2"/>
  </sheets>
  <definedNames>
    <definedName name="_xlnm.Print_Titles" localSheetId="1">'MitglZahlen'!$1:$4</definedName>
  </definedNames>
  <calcPr fullCalcOnLoad="1" fullPrecision="0"/>
</workbook>
</file>

<file path=xl/sharedStrings.xml><?xml version="1.0" encoding="utf-8"?>
<sst xmlns="http://schemas.openxmlformats.org/spreadsheetml/2006/main" count="402" uniqueCount="382">
  <si>
    <t>Tennisverband Schleswig-Holstein e.V.</t>
  </si>
  <si>
    <t>Verein / Kreis / Bezirk</t>
  </si>
  <si>
    <t>Flensburger TC</t>
  </si>
  <si>
    <t>TC Mürwik</t>
  </si>
  <si>
    <t>DGF Flensburg</t>
  </si>
  <si>
    <t>TC Glücksburg</t>
  </si>
  <si>
    <t>TC Harrislee</t>
  </si>
  <si>
    <t>Weeser TC</t>
  </si>
  <si>
    <t>Sportland TC</t>
  </si>
  <si>
    <t>TG am Stadion</t>
  </si>
  <si>
    <t>TSV Fahrdorf</t>
  </si>
  <si>
    <t>Handewitter SV</t>
  </si>
  <si>
    <t>TSV Husby</t>
  </si>
  <si>
    <t>Collegia Jübek</t>
  </si>
  <si>
    <t>TV Satrup</t>
  </si>
  <si>
    <t>TSV Selk</t>
  </si>
  <si>
    <t>Söruper TC</t>
  </si>
  <si>
    <t>TSV Süderbrarup</t>
  </si>
  <si>
    <t>TSG Scheersberg</t>
  </si>
  <si>
    <t>Schleswiger TC</t>
  </si>
  <si>
    <t>TC Wanderup</t>
  </si>
  <si>
    <t>TV Grundhof</t>
  </si>
  <si>
    <t>MTV Gelting</t>
  </si>
  <si>
    <t>TC Weding</t>
  </si>
  <si>
    <t>TC Jarplund</t>
  </si>
  <si>
    <t>TSV Treia</t>
  </si>
  <si>
    <t>TuS Busdorf</t>
  </si>
  <si>
    <t>TC Bredstedt</t>
  </si>
  <si>
    <t>TSV Föhr West</t>
  </si>
  <si>
    <t>TC Garding</t>
  </si>
  <si>
    <t>Rödemisser SV</t>
  </si>
  <si>
    <t>MTV Leck</t>
  </si>
  <si>
    <t>RW Niebüll</t>
  </si>
  <si>
    <t>TSV Süderlügum</t>
  </si>
  <si>
    <t>Tönninger TC</t>
  </si>
  <si>
    <t>Viöler TC</t>
  </si>
  <si>
    <t>TC Westerland</t>
  </si>
  <si>
    <t>Wyker TB</t>
  </si>
  <si>
    <t>Hattstedter TV</t>
  </si>
  <si>
    <t>TSV Mildstedt</t>
  </si>
  <si>
    <t>Stapelholmer SG</t>
  </si>
  <si>
    <t>TSV Rantrum</t>
  </si>
  <si>
    <t>TC Ahrenshöft</t>
  </si>
  <si>
    <t>TC Witzwort</t>
  </si>
  <si>
    <t>Nordfriesland</t>
  </si>
  <si>
    <t>TSV Altenholz</t>
  </si>
  <si>
    <t>TC Bordesholm</t>
  </si>
  <si>
    <t>Büdelsdorfer TC</t>
  </si>
  <si>
    <t>SV Fleckeby</t>
  </si>
  <si>
    <t>TC Flintbek</t>
  </si>
  <si>
    <t>SV 1919 Fockbek</t>
  </si>
  <si>
    <t>TC Gettorf</t>
  </si>
  <si>
    <t>SV Hademarschen</t>
  </si>
  <si>
    <t>TC Hohenwestedt</t>
  </si>
  <si>
    <t>TSV Kronshagen</t>
  </si>
  <si>
    <t>SV Langwedel</t>
  </si>
  <si>
    <t>SV Louisenlund</t>
  </si>
  <si>
    <t>TSV Melsdorf</t>
  </si>
  <si>
    <t>Osterrönfelder TSV</t>
  </si>
  <si>
    <t>Rendsburger TV</t>
  </si>
  <si>
    <t>RTSV Rendsburg</t>
  </si>
  <si>
    <t>TC Schacht-Audorf</t>
  </si>
  <si>
    <t>TV Schwedeneck</t>
  </si>
  <si>
    <t>Westerrönfelder SV</t>
  </si>
  <si>
    <t>TSV Owschlag</t>
  </si>
  <si>
    <t>TSV Gnutz</t>
  </si>
  <si>
    <t>TSV Rieseby</t>
  </si>
  <si>
    <t>Hohner SV</t>
  </si>
  <si>
    <t>SSV Nübbel</t>
  </si>
  <si>
    <t>Wittenseer SV</t>
  </si>
  <si>
    <t>Timmasper SV</t>
  </si>
  <si>
    <t>SV Holtsee</t>
  </si>
  <si>
    <t>TSV Brekendorf</t>
  </si>
  <si>
    <t>SV GW Todenbüttel</t>
  </si>
  <si>
    <t>TSV Neuwittenbek</t>
  </si>
  <si>
    <t>TSV Borgstedt</t>
  </si>
  <si>
    <t>SV Fortuna Stampe</t>
  </si>
  <si>
    <t>Osdorfer SV</t>
  </si>
  <si>
    <t>Rendsburg-Eckernf.</t>
  </si>
  <si>
    <t>* Bezirk NORD *</t>
  </si>
  <si>
    <t>TG Düsternbrook</t>
  </si>
  <si>
    <t>Kieler TV</t>
  </si>
  <si>
    <t>TG Ravensberg</t>
  </si>
  <si>
    <t>TSV Russee</t>
  </si>
  <si>
    <t>Suchsdorfer SV</t>
  </si>
  <si>
    <t>TV Schulensee</t>
  </si>
  <si>
    <t>THW Kiel</t>
  </si>
  <si>
    <t>TC Kieler Förde</t>
  </si>
  <si>
    <t>Fortuna Wellsee</t>
  </si>
  <si>
    <t>VFB Kiel</t>
  </si>
  <si>
    <t>Wiker SV</t>
  </si>
  <si>
    <t>TC Molfsee</t>
  </si>
  <si>
    <t>TG Kiel Nord</t>
  </si>
  <si>
    <t>Ellerbeker TV</t>
  </si>
  <si>
    <t>KSV Holstein Kiel</t>
  </si>
  <si>
    <t>Stadt Kiel</t>
  </si>
  <si>
    <t>TSV Gadeland</t>
  </si>
  <si>
    <t>THC Neumünster</t>
  </si>
  <si>
    <t>SV Tungendorf</t>
  </si>
  <si>
    <t>TC Faldera</t>
  </si>
  <si>
    <t>TS Einfeld</t>
  </si>
  <si>
    <t>TC Boostedt</t>
  </si>
  <si>
    <t>TSC Wasbek</t>
  </si>
  <si>
    <t>SV Bönebüttel-Hus.</t>
  </si>
  <si>
    <t>FT Neumünster</t>
  </si>
  <si>
    <t>Stadt Neumünster</t>
  </si>
  <si>
    <t>ASV Dersau</t>
  </si>
  <si>
    <t>Heikendorfer TC</t>
  </si>
  <si>
    <t>Heikendorfer SV</t>
  </si>
  <si>
    <t>TC Klausdorf</t>
  </si>
  <si>
    <t>TC Lütjenburg</t>
  </si>
  <si>
    <t>TSV Plön</t>
  </si>
  <si>
    <t>Preetzer TG</t>
  </si>
  <si>
    <t>TG Raisdorf</t>
  </si>
  <si>
    <t>TC Schönkirchen</t>
  </si>
  <si>
    <t>TC Wankendorf</t>
  </si>
  <si>
    <t>SSV Mar.-Wendtorf</t>
  </si>
  <si>
    <t>SV Mönkeberg</t>
  </si>
  <si>
    <t>TC Hagen</t>
  </si>
  <si>
    <t>Plön</t>
  </si>
  <si>
    <t>TC Ahrensbök</t>
  </si>
  <si>
    <t>TC Burgtiefe</t>
  </si>
  <si>
    <t>TC GW Eutin</t>
  </si>
  <si>
    <t>Griebeler SV</t>
  </si>
  <si>
    <t>TC BW Grömitz</t>
  </si>
  <si>
    <t>TC Heiligenhafen</t>
  </si>
  <si>
    <t>TC Lensahn</t>
  </si>
  <si>
    <t>TC GW Neustadt</t>
  </si>
  <si>
    <t>TC GW Oldenburg</t>
  </si>
  <si>
    <t>TSG Scharbeutz</t>
  </si>
  <si>
    <t>Schwartauer TV</t>
  </si>
  <si>
    <t>ATSV Stockelsdorf</t>
  </si>
  <si>
    <t>TSV Ratekau</t>
  </si>
  <si>
    <t>TSV Grube</t>
  </si>
  <si>
    <t>TSV Pansdorf</t>
  </si>
  <si>
    <t>Ostholstein</t>
  </si>
  <si>
    <t>* Bezirk OST *</t>
  </si>
  <si>
    <t>SSV Pölitz</t>
  </si>
  <si>
    <t>Ahrensburger TSV</t>
  </si>
  <si>
    <t>SV T.-Bünningstedt</t>
  </si>
  <si>
    <t>THC Ahrensburg</t>
  </si>
  <si>
    <t>TF Ahrensfelde</t>
  </si>
  <si>
    <t>THC Bad Oldesloe</t>
  </si>
  <si>
    <t>Bargteheider TC</t>
  </si>
  <si>
    <t>TC Barsbüttel</t>
  </si>
  <si>
    <t>TC Brunsbek</t>
  </si>
  <si>
    <t>Elmenhorster TC</t>
  </si>
  <si>
    <t>TSV Glinde</t>
  </si>
  <si>
    <t>TC Grosshansdorf</t>
  </si>
  <si>
    <t>TC Havighorst</t>
  </si>
  <si>
    <t>Hoisbütteler TC</t>
  </si>
  <si>
    <t>TC Hoisdorf</t>
  </si>
  <si>
    <t>TC Lütjensee</t>
  </si>
  <si>
    <t>TSV Mollhagen</t>
  </si>
  <si>
    <t>TC Oststeinbek</t>
  </si>
  <si>
    <t>FC Voran Ohe</t>
  </si>
  <si>
    <t>TSV Reinbek</t>
  </si>
  <si>
    <t>TC Reinfeld</t>
  </si>
  <si>
    <t>TC Siek</t>
  </si>
  <si>
    <t>Stellauer SC</t>
  </si>
  <si>
    <t>TC Schönningstedt</t>
  </si>
  <si>
    <t>TC Tangstedt</t>
  </si>
  <si>
    <t>RASPO Todendorf</t>
  </si>
  <si>
    <t>VFL Tremsbüttel</t>
  </si>
  <si>
    <t>Trittauer TC</t>
  </si>
  <si>
    <t>Bargfelder SV</t>
  </si>
  <si>
    <t>Witzhaver SV</t>
  </si>
  <si>
    <t>Grönwohlder TC</t>
  </si>
  <si>
    <t>TSV Trittau</t>
  </si>
  <si>
    <t>TSV Badendorf</t>
  </si>
  <si>
    <t>SSC Hagen Ahrens.</t>
  </si>
  <si>
    <t>TV Schleushörn</t>
  </si>
  <si>
    <t>SV Westerau</t>
  </si>
  <si>
    <t>Stormarn</t>
  </si>
  <si>
    <t>SV Bliestorf</t>
  </si>
  <si>
    <t>Büchener TC</t>
  </si>
  <si>
    <t>VFL Geesthacht</t>
  </si>
  <si>
    <t>TC Geesthacht</t>
  </si>
  <si>
    <t>TCH Gr. Grönau</t>
  </si>
  <si>
    <t>TF Kollow</t>
  </si>
  <si>
    <t>TK Mölln</t>
  </si>
  <si>
    <t>TC S-Börnsen</t>
  </si>
  <si>
    <t>TC Schwarzenbek</t>
  </si>
  <si>
    <t>TSV Wentorf-Sande.</t>
  </si>
  <si>
    <t>Krummesser SV</t>
  </si>
  <si>
    <t>Wentorfer TC</t>
  </si>
  <si>
    <t>SV Steinhorst</t>
  </si>
  <si>
    <t>Linauer SV</t>
  </si>
  <si>
    <t>TC Gülzow</t>
  </si>
  <si>
    <t>Lauenburg</t>
  </si>
  <si>
    <t>LBV Phönix</t>
  </si>
  <si>
    <t>Lübeck 1876</t>
  </si>
  <si>
    <t>Lübecker TS</t>
  </si>
  <si>
    <t>Lübecker SC 1999</t>
  </si>
  <si>
    <t>Travemünder THC</t>
  </si>
  <si>
    <t>TSV Siems</t>
  </si>
  <si>
    <t>Stadt Lübeck</t>
  </si>
  <si>
    <t>* Bezirk SÜD *</t>
  </si>
  <si>
    <t>MTV Oering</t>
  </si>
  <si>
    <t>VFL Hitzhusen</t>
  </si>
  <si>
    <t>TV Bad Bramstedt</t>
  </si>
  <si>
    <t>TC Bad Segeberg</t>
  </si>
  <si>
    <t>TC Bornhöved</t>
  </si>
  <si>
    <t>Ellerauer TC</t>
  </si>
  <si>
    <t>TC Friedrichsgabe</t>
  </si>
  <si>
    <t>SV Grossenaspe</t>
  </si>
  <si>
    <t>TC Garstedt</t>
  </si>
  <si>
    <t>TSC Glashütte</t>
  </si>
  <si>
    <t>TC Alsterquelle</t>
  </si>
  <si>
    <t>Itzstedter TC</t>
  </si>
  <si>
    <t>TSV Kattendorf</t>
  </si>
  <si>
    <t>TC an der Schirnau</t>
  </si>
  <si>
    <t>TC a.d.Au Lentföhrden</t>
  </si>
  <si>
    <t>TC am Falkenberg</t>
  </si>
  <si>
    <t>TC Seth</t>
  </si>
  <si>
    <t>TC Sülfeld</t>
  </si>
  <si>
    <t>TVT Trappenkamp</t>
  </si>
  <si>
    <t>TC RW Wahlstedt</t>
  </si>
  <si>
    <t>TC Kisdorf</t>
  </si>
  <si>
    <t>SC Rönnau</t>
  </si>
  <si>
    <t>Leezener SC</t>
  </si>
  <si>
    <t>Norderstedter SP</t>
  </si>
  <si>
    <t>SV Schackendorf</t>
  </si>
  <si>
    <t>TSV Weddelbrook</t>
  </si>
  <si>
    <t>TC Egenbüttel</t>
  </si>
  <si>
    <t>SV Lieth</t>
  </si>
  <si>
    <t>MTV Hetlingen</t>
  </si>
  <si>
    <t>TC Kölln-Reisiek</t>
  </si>
  <si>
    <t>Pinneberger TC</t>
  </si>
  <si>
    <t>TC Prisdorf</t>
  </si>
  <si>
    <t>TC Quickborn</t>
  </si>
  <si>
    <t>TSV Sparrieshoop</t>
  </si>
  <si>
    <t>TC Tornesch</t>
  </si>
  <si>
    <t>TV Uetersen</t>
  </si>
  <si>
    <t>TC Aue Wedel</t>
  </si>
  <si>
    <t>SUS Waldenau</t>
  </si>
  <si>
    <t>TC Heist</t>
  </si>
  <si>
    <t>LTC Elmshorn</t>
  </si>
  <si>
    <t>Bönningstedter TC</t>
  </si>
  <si>
    <t>TSV Holm</t>
  </si>
  <si>
    <t>TSC Halstenbek</t>
  </si>
  <si>
    <t>TV Haseldorf</t>
  </si>
  <si>
    <t>Heidgrabener SV</t>
  </si>
  <si>
    <t>Kummerfelder SV</t>
  </si>
  <si>
    <t>TC Hohenaspe</t>
  </si>
  <si>
    <t>TC Hohenlockstedt</t>
  </si>
  <si>
    <t>TV Horst</t>
  </si>
  <si>
    <t>Itzehoer TV</t>
  </si>
  <si>
    <t>TC Kellinghusen</t>
  </si>
  <si>
    <t>RW Kiebitzreihe</t>
  </si>
  <si>
    <t>TSV Kremperheide</t>
  </si>
  <si>
    <t>Lägerdorfer TC</t>
  </si>
  <si>
    <t>BSC Nordoe</t>
  </si>
  <si>
    <t>Oelixdorfer Schütz.</t>
  </si>
  <si>
    <t>TSV Oldendorf</t>
  </si>
  <si>
    <t>TSV Wacken</t>
  </si>
  <si>
    <t>TC RW Wilster</t>
  </si>
  <si>
    <t>TSV Heiligenstedten</t>
  </si>
  <si>
    <t>SV Brokdorf</t>
  </si>
  <si>
    <t>TSV Brokstedt</t>
  </si>
  <si>
    <t>Münsterdorfer SV</t>
  </si>
  <si>
    <t>TC Schenefeld</t>
  </si>
  <si>
    <t>Wrister TC</t>
  </si>
  <si>
    <t>Steinburg</t>
  </si>
  <si>
    <t>TSV Eggstedt</t>
  </si>
  <si>
    <t>TC BW Brunsbüttel</t>
  </si>
  <si>
    <t>TC RW Büsum</t>
  </si>
  <si>
    <t xml:space="preserve">TC Burg </t>
  </si>
  <si>
    <t>SV Hochdonn</t>
  </si>
  <si>
    <t>Marner TC</t>
  </si>
  <si>
    <t>TC Meldorf</t>
  </si>
  <si>
    <t>TV Wesselburen</t>
  </si>
  <si>
    <t>TC St. Michaelisdonn</t>
  </si>
  <si>
    <t>TSV Weddingstedt</t>
  </si>
  <si>
    <t>SSV Hennstedt</t>
  </si>
  <si>
    <t>TSV Pahlhude</t>
  </si>
  <si>
    <t>MTV Tellingstedt</t>
  </si>
  <si>
    <t>TV Windbergen</t>
  </si>
  <si>
    <t>TSV Lohe Rickelshof</t>
  </si>
  <si>
    <t>Dithmarschen</t>
  </si>
  <si>
    <t>* Bezirk WEST *</t>
  </si>
  <si>
    <t>* Summe Verband</t>
  </si>
  <si>
    <t>Anz.</t>
  </si>
  <si>
    <t>Erwachsene</t>
  </si>
  <si>
    <t>TG Barmstedt</t>
  </si>
  <si>
    <t>VfL Eiche Neuberend</t>
  </si>
  <si>
    <t>TCP Schönberg</t>
  </si>
  <si>
    <t>Husumer TC</t>
  </si>
  <si>
    <t>TV BW Ratzeburg</t>
  </si>
  <si>
    <t>TSV Schleiharde</t>
  </si>
  <si>
    <t>TC St. Peter-Ording</t>
  </si>
  <si>
    <t>TC BG Eckernförde</t>
  </si>
  <si>
    <t>TC 78 Eckernförde</t>
  </si>
  <si>
    <t>TC Neudorf-Bornstein</t>
  </si>
  <si>
    <t>TC SW Lauenburg</t>
  </si>
  <si>
    <t>Heider TC GW</t>
  </si>
  <si>
    <t>GESAMT</t>
  </si>
  <si>
    <t>Abweichung    %</t>
  </si>
  <si>
    <t>Jugend</t>
  </si>
  <si>
    <t>1. TC Südtondern</t>
  </si>
  <si>
    <t>TSV Seesterm.Marsch</t>
  </si>
  <si>
    <t>TV Schmalf.-Elisenruh</t>
  </si>
  <si>
    <t>Lübecker THC</t>
  </si>
  <si>
    <t>Kaltenkirchener TS</t>
  </si>
  <si>
    <t>MTSV Olympia NMS</t>
  </si>
  <si>
    <t>1. Kieler HTC</t>
  </si>
  <si>
    <t>MTV Dänischenhagen</t>
  </si>
  <si>
    <t>TuS Aukrug</t>
  </si>
  <si>
    <t>TuS Aumühle-Wohltorf</t>
  </si>
  <si>
    <t>TSV Berkenthin</t>
  </si>
  <si>
    <t>SV Hörnerkirchen</t>
  </si>
  <si>
    <t xml:space="preserve">TSV Schülldorf </t>
  </si>
  <si>
    <t>TC Langenhorn</t>
  </si>
  <si>
    <t>Kreise</t>
  </si>
  <si>
    <t>Mitglieder gesamt</t>
  </si>
  <si>
    <t>Vereine</t>
  </si>
  <si>
    <t>Bezirke</t>
  </si>
  <si>
    <t xml:space="preserve">    Vorjahr</t>
  </si>
  <si>
    <t>Rendsburg-Eck.</t>
  </si>
  <si>
    <t>BEZIRK  NORD</t>
  </si>
  <si>
    <t>Kiel</t>
  </si>
  <si>
    <t>Neumünster</t>
  </si>
  <si>
    <t>BEZIRK  OST</t>
  </si>
  <si>
    <t>Lübeck</t>
  </si>
  <si>
    <t>BEZIRK  SÜD</t>
  </si>
  <si>
    <t>BEZIRK  WEST</t>
  </si>
  <si>
    <t>VERBAND</t>
  </si>
  <si>
    <t>SV 03 Frisia Risum-L.</t>
  </si>
  <si>
    <t>TSV Zarpen</t>
  </si>
  <si>
    <t>SV Hamberge</t>
  </si>
  <si>
    <t>Sereetzer SV</t>
  </si>
  <si>
    <t>TV RW Havighorst</t>
  </si>
  <si>
    <t>Kropper TC</t>
  </si>
  <si>
    <t>Friedrichstädter TC</t>
  </si>
  <si>
    <t>TuS Felde</t>
  </si>
  <si>
    <t>TuS Jevenstedt</t>
  </si>
  <si>
    <t>TuS Nortorf</t>
  </si>
  <si>
    <t>TuS Rotenhof</t>
  </si>
  <si>
    <t>TuS Gaarden</t>
  </si>
  <si>
    <t>TuS Holtenau</t>
  </si>
  <si>
    <t>TuS H/Mettenhof</t>
  </si>
  <si>
    <t>TuS Nusse</t>
  </si>
  <si>
    <t>TuS Lübeck 1893</t>
  </si>
  <si>
    <t>TuS Hartenholm</t>
  </si>
  <si>
    <t>TuS Heidmühlen</t>
  </si>
  <si>
    <t>TuS Appen</t>
  </si>
  <si>
    <t>Laboer TC BW</t>
  </si>
  <si>
    <t>NTSV Strand 08</t>
  </si>
  <si>
    <t>TuS Hemdingen-Bilsen</t>
  </si>
  <si>
    <t>Kappelner TC</t>
  </si>
  <si>
    <t>TC Clever Au-Langenf.</t>
  </si>
  <si>
    <t>TSV Tarp</t>
  </si>
  <si>
    <t>TuS Stuvenborn-Siev.</t>
  </si>
  <si>
    <t>TC Sarau</t>
  </si>
  <si>
    <t>TuS Holstein Quickborn</t>
  </si>
  <si>
    <t>FTSV Fortuna Elmshorn</t>
  </si>
  <si>
    <t>EMTV/HTC Elmshorn</t>
  </si>
  <si>
    <t>Tangstedter SV</t>
  </si>
  <si>
    <t>TV Glückstadt</t>
  </si>
  <si>
    <t>TSV Prisdorf</t>
  </si>
  <si>
    <t>SV Henstedt-Ulzburg</t>
  </si>
  <si>
    <t>1. TSC Breitenfelde</t>
  </si>
  <si>
    <t>Flensburg-Schleswig</t>
  </si>
  <si>
    <t>TSV Eintracht Eggebek</t>
  </si>
  <si>
    <t>TC Großenwiehe</t>
  </si>
  <si>
    <t>TC RW Malente</t>
  </si>
  <si>
    <t>SV Ditmarsia Albersdorf</t>
  </si>
  <si>
    <t>SSV Bredenbek</t>
  </si>
  <si>
    <t xml:space="preserve">Segeberg/Pinneberg  </t>
  </si>
  <si>
    <t>Nettelnburg-Allermöhe</t>
  </si>
  <si>
    <t>TG Mittelholstein</t>
  </si>
  <si>
    <t>Segeberg-Pinneberg</t>
  </si>
  <si>
    <t>Moorreger SV</t>
  </si>
  <si>
    <r>
      <t xml:space="preserve">  Differenz    </t>
    </r>
    <r>
      <rPr>
        <b/>
        <sz val="11"/>
        <color indexed="57"/>
        <rFont val="Arial"/>
        <family val="2"/>
      </rPr>
      <t>%</t>
    </r>
  </si>
  <si>
    <t>BSG WSA Brunsbüttel</t>
  </si>
  <si>
    <t>SportWelt Schenefeld</t>
  </si>
  <si>
    <t>TG Geest 2014</t>
  </si>
  <si>
    <t>TC Grossensee/Trittau</t>
  </si>
  <si>
    <t>Statistik Mitglieder 2016</t>
  </si>
  <si>
    <t>Stand: 01. 01. 2016</t>
  </si>
  <si>
    <t>2016</t>
  </si>
  <si>
    <t>Kiel, den 01. Juni 2016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</si>
</sst>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€&quot;"/>
    <numFmt numFmtId="181" formatCode="#,##0.00_ ;[Red]\-#,##0.00\ "/>
    <numFmt numFmtId="182" formatCode="0.0"/>
    <numFmt numFmtId="183" formatCode="#,##0.00_ ;\-#,##0.00\ "/>
    <numFmt numFmtId="184" formatCode="#,##0_ ;\-#,##0\ "/>
    <numFmt numFmtId="185" formatCode="#,##0_ ;[Red]\-#,##0\ "/>
    <numFmt numFmtId="186" formatCode="0.00_ ;[Red]\-0.00\ "/>
    <numFmt numFmtId="187" formatCode="0.0%"/>
    <numFmt numFmtId="188" formatCode="#,##0.0"/>
    <numFmt numFmtId="189" formatCode="#,##0.0_ ;[Red]\-#,##0.0\ "/>
    <numFmt numFmtId="190" formatCode="0.0_ ;[Red]\-0.0\ "/>
    <numFmt numFmtId="191" formatCode="#,##0;[Red]#,##0"/>
    <numFmt numFmtId="192" formatCode="0_ ;[Red]\-0\ "/>
    <numFmt numFmtId="193" formatCode="[$€-2]\ #,##0.00;[Red]\-[$€-2]\ #,##0.00"/>
    <numFmt numFmtId="194" formatCode="_-* #,##0.00\ [$€-1]_-;\-* #,##0.00\ [$€-1]_-;_-* &quot;-&quot;??\ [$€-1]_-"/>
    <numFmt numFmtId="195" formatCode="#,##0.00\ _D_M;[Red]#,##0.00\ _D_M"/>
    <numFmt numFmtId="196" formatCode="_-* #,##0.00\ [$€-1]_-;\-* #,##0.00\ [$€-1]_-;_-* &quot;-&quot;??\ [$€-1]_-;_-@_-"/>
    <numFmt numFmtId="197" formatCode="#,##0.00\ &quot;€&quot;"/>
    <numFmt numFmtId="198" formatCode="#,##0.00;[Red]#,##0.00"/>
    <numFmt numFmtId="199" formatCode="#,##0.00\ _€"/>
    <numFmt numFmtId="200" formatCode="0.00_ ;\-0.00\ "/>
    <numFmt numFmtId="201" formatCode="#,##0.0_ ;\-#,##0.0\ "/>
    <numFmt numFmtId="202" formatCode="0_ ;\-0\ 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57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57"/>
      <name val="Arial"/>
      <family val="2"/>
    </font>
    <font>
      <sz val="11"/>
      <color indexed="57"/>
      <name val="Arial"/>
      <family val="2"/>
    </font>
    <font>
      <b/>
      <sz val="9"/>
      <color indexed="57"/>
      <name val="Arial"/>
      <family val="2"/>
    </font>
    <font>
      <b/>
      <sz val="12"/>
      <color indexed="57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trike/>
      <sz val="9"/>
      <color indexed="10"/>
      <name val="Arial"/>
      <family val="2"/>
    </font>
    <font>
      <strike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6"/>
      <color theme="4" tint="-0.4999699890613556"/>
      <name val="Arial"/>
      <family val="2"/>
    </font>
    <font>
      <b/>
      <sz val="11"/>
      <color theme="4" tint="-0.4999699890613556"/>
      <name val="Arial"/>
      <family val="2"/>
    </font>
    <font>
      <sz val="11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theme="4" tint="-0.4999699890613556"/>
      <name val="Arial"/>
      <family val="2"/>
    </font>
    <font>
      <b/>
      <sz val="9"/>
      <color rgb="FF008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trike/>
      <sz val="9"/>
      <color rgb="FFFF0000"/>
      <name val="Arial"/>
      <family val="2"/>
    </font>
    <font>
      <strike/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medium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78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9" fillId="0" borderId="0" xfId="0" applyFont="1" applyAlignment="1">
      <alignment/>
    </xf>
    <xf numFmtId="185" fontId="5" fillId="0" borderId="11" xfId="0" applyNumberFormat="1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9" fillId="0" borderId="12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192" fontId="0" fillId="0" borderId="15" xfId="0" applyNumberFormat="1" applyBorder="1" applyAlignment="1">
      <alignment/>
    </xf>
    <xf numFmtId="185" fontId="0" fillId="0" borderId="0" xfId="0" applyNumberFormat="1" applyBorder="1" applyAlignment="1">
      <alignment/>
    </xf>
    <xf numFmtId="189" fontId="0" fillId="0" borderId="16" xfId="0" applyNumberFormat="1" applyBorder="1" applyAlignment="1">
      <alignment/>
    </xf>
    <xf numFmtId="192" fontId="0" fillId="0" borderId="17" xfId="0" applyNumberFormat="1" applyBorder="1" applyAlignment="1">
      <alignment/>
    </xf>
    <xf numFmtId="185" fontId="0" fillId="0" borderId="18" xfId="0" applyNumberFormat="1" applyBorder="1" applyAlignment="1">
      <alignment/>
    </xf>
    <xf numFmtId="189" fontId="0" fillId="0" borderId="18" xfId="0" applyNumberFormat="1" applyBorder="1" applyAlignment="1">
      <alignment/>
    </xf>
    <xf numFmtId="189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85" fontId="4" fillId="33" borderId="21" xfId="0" applyNumberFormat="1" applyFont="1" applyFill="1" applyBorder="1" applyAlignment="1">
      <alignment/>
    </xf>
    <xf numFmtId="185" fontId="4" fillId="33" borderId="22" xfId="0" applyNumberFormat="1" applyFont="1" applyFill="1" applyBorder="1" applyAlignment="1">
      <alignment/>
    </xf>
    <xf numFmtId="185" fontId="4" fillId="33" borderId="23" xfId="0" applyNumberFormat="1" applyFont="1" applyFill="1" applyBorder="1" applyAlignment="1">
      <alignment/>
    </xf>
    <xf numFmtId="185" fontId="7" fillId="33" borderId="22" xfId="0" applyNumberFormat="1" applyFont="1" applyFill="1" applyBorder="1" applyAlignment="1">
      <alignment/>
    </xf>
    <xf numFmtId="189" fontId="7" fillId="33" borderId="23" xfId="0" applyNumberFormat="1" applyFont="1" applyFill="1" applyBorder="1" applyAlignment="1">
      <alignment/>
    </xf>
    <xf numFmtId="189" fontId="7" fillId="33" borderId="24" xfId="0" applyNumberFormat="1" applyFont="1" applyFill="1" applyBorder="1" applyAlignment="1">
      <alignment/>
    </xf>
    <xf numFmtId="185" fontId="0" fillId="0" borderId="25" xfId="0" applyNumberFormat="1" applyBorder="1" applyAlignment="1">
      <alignment/>
    </xf>
    <xf numFmtId="185" fontId="0" fillId="0" borderId="26" xfId="0" applyNumberFormat="1" applyBorder="1" applyAlignment="1">
      <alignment/>
    </xf>
    <xf numFmtId="185" fontId="0" fillId="0" borderId="27" xfId="0" applyNumberFormat="1" applyBorder="1" applyAlignment="1">
      <alignment/>
    </xf>
    <xf numFmtId="189" fontId="0" fillId="0" borderId="28" xfId="0" applyNumberFormat="1" applyBorder="1" applyAlignment="1">
      <alignment/>
    </xf>
    <xf numFmtId="185" fontId="0" fillId="0" borderId="29" xfId="0" applyNumberFormat="1" applyBorder="1" applyAlignment="1">
      <alignment/>
    </xf>
    <xf numFmtId="185" fontId="0" fillId="0" borderId="30" xfId="0" applyNumberFormat="1" applyBorder="1" applyAlignment="1">
      <alignment/>
    </xf>
    <xf numFmtId="185" fontId="0" fillId="0" borderId="31" xfId="0" applyNumberFormat="1" applyBorder="1" applyAlignment="1">
      <alignment/>
    </xf>
    <xf numFmtId="185" fontId="0" fillId="0" borderId="32" xfId="0" applyNumberFormat="1" applyBorder="1" applyAlignment="1">
      <alignment/>
    </xf>
    <xf numFmtId="189" fontId="0" fillId="0" borderId="33" xfId="0" applyNumberFormat="1" applyBorder="1" applyAlignment="1">
      <alignment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9" fillId="34" borderId="16" xfId="0" applyFont="1" applyFill="1" applyBorder="1" applyAlignment="1">
      <alignment/>
    </xf>
    <xf numFmtId="189" fontId="0" fillId="34" borderId="18" xfId="0" applyNumberFormat="1" applyFill="1" applyBorder="1" applyAlignment="1">
      <alignment/>
    </xf>
    <xf numFmtId="189" fontId="0" fillId="34" borderId="17" xfId="0" applyNumberFormat="1" applyFill="1" applyBorder="1" applyAlignment="1">
      <alignment/>
    </xf>
    <xf numFmtId="185" fontId="4" fillId="34" borderId="21" xfId="0" applyNumberFormat="1" applyFont="1" applyFill="1" applyBorder="1" applyAlignment="1">
      <alignment/>
    </xf>
    <xf numFmtId="185" fontId="4" fillId="34" borderId="22" xfId="0" applyNumberFormat="1" applyFont="1" applyFill="1" applyBorder="1" applyAlignment="1">
      <alignment/>
    </xf>
    <xf numFmtId="185" fontId="4" fillId="34" borderId="23" xfId="0" applyNumberFormat="1" applyFont="1" applyFill="1" applyBorder="1" applyAlignment="1">
      <alignment/>
    </xf>
    <xf numFmtId="185" fontId="7" fillId="34" borderId="22" xfId="0" applyNumberFormat="1" applyFont="1" applyFill="1" applyBorder="1" applyAlignment="1">
      <alignment/>
    </xf>
    <xf numFmtId="189" fontId="7" fillId="34" borderId="23" xfId="0" applyNumberFormat="1" applyFont="1" applyFill="1" applyBorder="1" applyAlignment="1">
      <alignment/>
    </xf>
    <xf numFmtId="185" fontId="4" fillId="34" borderId="34" xfId="0" applyNumberFormat="1" applyFont="1" applyFill="1" applyBorder="1" applyAlignment="1">
      <alignment/>
    </xf>
    <xf numFmtId="185" fontId="4" fillId="34" borderId="35" xfId="0" applyNumberFormat="1" applyFont="1" applyFill="1" applyBorder="1" applyAlignment="1">
      <alignment/>
    </xf>
    <xf numFmtId="185" fontId="7" fillId="34" borderId="34" xfId="0" applyNumberFormat="1" applyFont="1" applyFill="1" applyBorder="1" applyAlignment="1">
      <alignment/>
    </xf>
    <xf numFmtId="189" fontId="7" fillId="34" borderId="36" xfId="0" applyNumberFormat="1" applyFont="1" applyFill="1" applyBorder="1" applyAlignment="1">
      <alignment/>
    </xf>
    <xf numFmtId="189" fontId="7" fillId="34" borderId="24" xfId="0" applyNumberFormat="1" applyFont="1" applyFill="1" applyBorder="1" applyAlignment="1">
      <alignment/>
    </xf>
    <xf numFmtId="185" fontId="5" fillId="0" borderId="37" xfId="0" applyNumberFormat="1" applyFont="1" applyFill="1" applyBorder="1" applyAlignment="1">
      <alignment/>
    </xf>
    <xf numFmtId="185" fontId="5" fillId="0" borderId="38" xfId="0" applyNumberFormat="1" applyFont="1" applyFill="1" applyBorder="1" applyAlignment="1">
      <alignment/>
    </xf>
    <xf numFmtId="185" fontId="5" fillId="0" borderId="39" xfId="0" applyNumberFormat="1" applyFont="1" applyFill="1" applyBorder="1" applyAlignment="1">
      <alignment/>
    </xf>
    <xf numFmtId="185" fontId="5" fillId="0" borderId="40" xfId="0" applyNumberFormat="1" applyFont="1" applyFill="1" applyBorder="1" applyAlignment="1">
      <alignment/>
    </xf>
    <xf numFmtId="190" fontId="5" fillId="0" borderId="41" xfId="0" applyNumberFormat="1" applyFont="1" applyFill="1" applyBorder="1" applyAlignment="1">
      <alignment/>
    </xf>
    <xf numFmtId="190" fontId="5" fillId="0" borderId="42" xfId="0" applyNumberFormat="1" applyFont="1" applyFill="1" applyBorder="1" applyAlignment="1">
      <alignment/>
    </xf>
    <xf numFmtId="185" fontId="5" fillId="0" borderId="43" xfId="0" applyNumberFormat="1" applyFont="1" applyFill="1" applyBorder="1" applyAlignment="1">
      <alignment/>
    </xf>
    <xf numFmtId="0" fontId="5" fillId="0" borderId="4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44" xfId="0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5" fontId="0" fillId="0" borderId="37" xfId="0" applyNumberFormat="1" applyFont="1" applyFill="1" applyBorder="1" applyAlignment="1">
      <alignment/>
    </xf>
    <xf numFmtId="185" fontId="0" fillId="0" borderId="39" xfId="0" applyNumberFormat="1" applyFont="1" applyFill="1" applyBorder="1" applyAlignment="1">
      <alignment/>
    </xf>
    <xf numFmtId="190" fontId="0" fillId="0" borderId="41" xfId="0" applyNumberFormat="1" applyFont="1" applyFill="1" applyBorder="1" applyAlignment="1">
      <alignment/>
    </xf>
    <xf numFmtId="190" fontId="0" fillId="0" borderId="45" xfId="0" applyNumberFormat="1" applyFont="1" applyFill="1" applyBorder="1" applyAlignment="1">
      <alignment/>
    </xf>
    <xf numFmtId="190" fontId="0" fillId="0" borderId="42" xfId="0" applyNumberFormat="1" applyFont="1" applyFill="1" applyBorder="1" applyAlignment="1">
      <alignment/>
    </xf>
    <xf numFmtId="185" fontId="0" fillId="0" borderId="43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185" fontId="0" fillId="0" borderId="47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189" fontId="0" fillId="33" borderId="18" xfId="0" applyNumberFormat="1" applyFill="1" applyBorder="1" applyAlignment="1">
      <alignment/>
    </xf>
    <xf numFmtId="189" fontId="0" fillId="33" borderId="17" xfId="0" applyNumberFormat="1" applyFill="1" applyBorder="1" applyAlignment="1">
      <alignment/>
    </xf>
    <xf numFmtId="185" fontId="4" fillId="33" borderId="48" xfId="0" applyNumberFormat="1" applyFont="1" applyFill="1" applyBorder="1" applyAlignment="1">
      <alignment/>
    </xf>
    <xf numFmtId="185" fontId="4" fillId="34" borderId="48" xfId="0" applyNumberFormat="1" applyFont="1" applyFill="1" applyBorder="1" applyAlignment="1">
      <alignment/>
    </xf>
    <xf numFmtId="185" fontId="4" fillId="0" borderId="49" xfId="0" applyNumberFormat="1" applyFont="1" applyBorder="1" applyAlignment="1">
      <alignment vertical="center"/>
    </xf>
    <xf numFmtId="185" fontId="4" fillId="0" borderId="50" xfId="0" applyNumberFormat="1" applyFont="1" applyBorder="1" applyAlignment="1">
      <alignment vertical="center"/>
    </xf>
    <xf numFmtId="185" fontId="4" fillId="0" borderId="51" xfId="0" applyNumberFormat="1" applyFont="1" applyBorder="1" applyAlignment="1">
      <alignment vertical="center"/>
    </xf>
    <xf numFmtId="189" fontId="7" fillId="0" borderId="50" xfId="0" applyNumberFormat="1" applyFont="1" applyBorder="1" applyAlignment="1">
      <alignment vertical="center"/>
    </xf>
    <xf numFmtId="189" fontId="15" fillId="34" borderId="52" xfId="0" applyNumberFormat="1" applyFont="1" applyFill="1" applyBorder="1" applyAlignment="1">
      <alignment vertical="center"/>
    </xf>
    <xf numFmtId="189" fontId="15" fillId="33" borderId="52" xfId="0" applyNumberFormat="1" applyFont="1" applyFill="1" applyBorder="1" applyAlignment="1">
      <alignment vertical="center"/>
    </xf>
    <xf numFmtId="189" fontId="7" fillId="0" borderId="5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12" xfId="0" applyFont="1" applyBorder="1" applyAlignment="1">
      <alignment horizontal="centerContinuous"/>
    </xf>
    <xf numFmtId="0" fontId="7" fillId="34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90" fontId="60" fillId="0" borderId="41" xfId="0" applyNumberFormat="1" applyFont="1" applyFill="1" applyBorder="1" applyAlignment="1">
      <alignment/>
    </xf>
    <xf numFmtId="190" fontId="5" fillId="0" borderId="4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5" fontId="0" fillId="0" borderId="39" xfId="0" applyNumberFormat="1" applyFont="1" applyFill="1" applyBorder="1" applyAlignment="1">
      <alignment/>
    </xf>
    <xf numFmtId="190" fontId="0" fillId="0" borderId="41" xfId="0" applyNumberFormat="1" applyFont="1" applyFill="1" applyBorder="1" applyAlignment="1">
      <alignment/>
    </xf>
    <xf numFmtId="185" fontId="0" fillId="0" borderId="37" xfId="0" applyNumberFormat="1" applyFont="1" applyFill="1" applyBorder="1" applyAlignment="1">
      <alignment/>
    </xf>
    <xf numFmtId="190" fontId="0" fillId="0" borderId="45" xfId="0" applyNumberFormat="1" applyFont="1" applyFill="1" applyBorder="1" applyAlignment="1">
      <alignment/>
    </xf>
    <xf numFmtId="185" fontId="0" fillId="0" borderId="54" xfId="0" applyNumberFormat="1" applyFont="1" applyFill="1" applyBorder="1" applyAlignment="1">
      <alignment/>
    </xf>
    <xf numFmtId="185" fontId="0" fillId="0" borderId="55" xfId="0" applyNumberFormat="1" applyFont="1" applyFill="1" applyBorder="1" applyAlignment="1">
      <alignment/>
    </xf>
    <xf numFmtId="190" fontId="0" fillId="0" borderId="42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1" fillId="0" borderId="0" xfId="0" applyFont="1" applyAlignment="1">
      <alignment horizontal="right"/>
    </xf>
    <xf numFmtId="185" fontId="0" fillId="0" borderId="43" xfId="0" applyNumberFormat="1" applyFont="1" applyFill="1" applyBorder="1" applyAlignment="1">
      <alignment/>
    </xf>
    <xf numFmtId="185" fontId="0" fillId="0" borderId="56" xfId="0" applyNumberFormat="1" applyFont="1" applyFill="1" applyBorder="1" applyAlignment="1">
      <alignment/>
    </xf>
    <xf numFmtId="185" fontId="0" fillId="0" borderId="38" xfId="0" applyNumberFormat="1" applyFont="1" applyFill="1" applyBorder="1" applyAlignment="1">
      <alignment/>
    </xf>
    <xf numFmtId="185" fontId="0" fillId="0" borderId="40" xfId="0" applyNumberFormat="1" applyFont="1" applyFill="1" applyBorder="1" applyAlignment="1">
      <alignment/>
    </xf>
    <xf numFmtId="0" fontId="62" fillId="0" borderId="0" xfId="0" applyFont="1" applyAlignment="1">
      <alignment horizontal="centerContinuous"/>
    </xf>
    <xf numFmtId="0" fontId="62" fillId="0" borderId="0" xfId="0" applyFont="1" applyFill="1" applyAlignment="1">
      <alignment horizontal="centerContinuous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9" fontId="63" fillId="0" borderId="0" xfId="0" applyNumberFormat="1" applyFont="1" applyAlignment="1">
      <alignment horizontal="right"/>
    </xf>
    <xf numFmtId="0" fontId="65" fillId="0" borderId="15" xfId="0" applyFont="1" applyBorder="1" applyAlignment="1">
      <alignment horizontal="center"/>
    </xf>
    <xf numFmtId="0" fontId="63" fillId="0" borderId="15" xfId="0" applyFont="1" applyBorder="1" applyAlignment="1">
      <alignment/>
    </xf>
    <xf numFmtId="0" fontId="65" fillId="0" borderId="20" xfId="0" applyFont="1" applyBorder="1" applyAlignment="1">
      <alignment horizontal="center"/>
    </xf>
    <xf numFmtId="0" fontId="63" fillId="0" borderId="20" xfId="0" applyFont="1" applyBorder="1" applyAlignment="1">
      <alignment horizontal="right"/>
    </xf>
    <xf numFmtId="49" fontId="63" fillId="0" borderId="57" xfId="0" applyNumberFormat="1" applyFont="1" applyBorder="1" applyAlignment="1">
      <alignment horizontal="right"/>
    </xf>
    <xf numFmtId="0" fontId="63" fillId="0" borderId="31" xfId="0" applyFont="1" applyBorder="1" applyAlignment="1">
      <alignment/>
    </xf>
    <xf numFmtId="0" fontId="64" fillId="0" borderId="32" xfId="0" applyFont="1" applyBorder="1" applyAlignment="1">
      <alignment/>
    </xf>
    <xf numFmtId="0" fontId="63" fillId="34" borderId="18" xfId="0" applyFont="1" applyFill="1" applyBorder="1" applyAlignment="1">
      <alignment/>
    </xf>
    <xf numFmtId="0" fontId="63" fillId="33" borderId="18" xfId="0" applyFont="1" applyFill="1" applyBorder="1" applyAlignment="1">
      <alignment/>
    </xf>
    <xf numFmtId="0" fontId="63" fillId="0" borderId="33" xfId="0" applyFont="1" applyBorder="1" applyAlignment="1">
      <alignment/>
    </xf>
    <xf numFmtId="0" fontId="66" fillId="0" borderId="12" xfId="0" applyFont="1" applyBorder="1" applyAlignment="1">
      <alignment horizontal="centerContinuous"/>
    </xf>
    <xf numFmtId="185" fontId="66" fillId="0" borderId="58" xfId="0" applyNumberFormat="1" applyFont="1" applyBorder="1" applyAlignment="1">
      <alignment vertical="center"/>
    </xf>
    <xf numFmtId="0" fontId="66" fillId="0" borderId="58" xfId="0" applyFont="1" applyBorder="1" applyAlignment="1">
      <alignment horizontal="center" vertical="center"/>
    </xf>
    <xf numFmtId="185" fontId="66" fillId="0" borderId="51" xfId="0" applyNumberFormat="1" applyFont="1" applyBorder="1" applyAlignment="1">
      <alignment vertical="center"/>
    </xf>
    <xf numFmtId="0" fontId="6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32" xfId="0" applyFont="1" applyFill="1" applyBorder="1" applyAlignment="1">
      <alignment horizontal="centerContinuous" vertical="center"/>
    </xf>
    <xf numFmtId="0" fontId="11" fillId="0" borderId="32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6" fillId="0" borderId="30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 horizontal="centerContinuous"/>
    </xf>
    <xf numFmtId="0" fontId="12" fillId="0" borderId="59" xfId="0" applyFont="1" applyFill="1" applyBorder="1" applyAlignment="1">
      <alignment horizontal="centerContinuous"/>
    </xf>
    <xf numFmtId="0" fontId="5" fillId="0" borderId="60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61" xfId="0" applyFont="1" applyFill="1" applyBorder="1" applyAlignment="1">
      <alignment horizontal="center"/>
    </xf>
    <xf numFmtId="185" fontId="0" fillId="0" borderId="62" xfId="0" applyNumberFormat="1" applyFont="1" applyFill="1" applyBorder="1" applyAlignment="1">
      <alignment/>
    </xf>
    <xf numFmtId="189" fontId="0" fillId="0" borderId="63" xfId="0" applyNumberFormat="1" applyFont="1" applyFill="1" applyBorder="1" applyAlignment="1">
      <alignment/>
    </xf>
    <xf numFmtId="190" fontId="0" fillId="0" borderId="63" xfId="0" applyNumberFormat="1" applyFont="1" applyFill="1" applyBorder="1" applyAlignment="1">
      <alignment/>
    </xf>
    <xf numFmtId="185" fontId="0" fillId="0" borderId="64" xfId="0" applyNumberFormat="1" applyFont="1" applyFill="1" applyBorder="1" applyAlignment="1">
      <alignment/>
    </xf>
    <xf numFmtId="190" fontId="0" fillId="0" borderId="65" xfId="0" applyNumberFormat="1" applyFont="1" applyFill="1" applyBorder="1" applyAlignment="1">
      <alignment/>
    </xf>
    <xf numFmtId="189" fontId="0" fillId="0" borderId="41" xfId="0" applyNumberFormat="1" applyFont="1" applyFill="1" applyBorder="1" applyAlignment="1">
      <alignment/>
    </xf>
    <xf numFmtId="0" fontId="68" fillId="0" borderId="0" xfId="0" applyFont="1" applyFill="1" applyAlignment="1">
      <alignment/>
    </xf>
    <xf numFmtId="185" fontId="0" fillId="0" borderId="66" xfId="0" applyNumberFormat="1" applyFont="1" applyFill="1" applyBorder="1" applyAlignment="1">
      <alignment/>
    </xf>
    <xf numFmtId="0" fontId="9" fillId="0" borderId="57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184" fontId="10" fillId="0" borderId="59" xfId="48" applyNumberFormat="1" applyFont="1" applyFill="1" applyBorder="1" applyAlignment="1">
      <alignment/>
    </xf>
    <xf numFmtId="184" fontId="1" fillId="0" borderId="60" xfId="48" applyNumberFormat="1" applyFont="1" applyFill="1" applyBorder="1" applyAlignment="1">
      <alignment/>
    </xf>
    <xf numFmtId="185" fontId="1" fillId="0" borderId="67" xfId="48" applyNumberFormat="1" applyFont="1" applyFill="1" applyBorder="1" applyAlignment="1">
      <alignment/>
    </xf>
    <xf numFmtId="190" fontId="1" fillId="0" borderId="68" xfId="0" applyNumberFormat="1" applyFont="1" applyFill="1" applyBorder="1" applyAlignment="1">
      <alignment/>
    </xf>
    <xf numFmtId="184" fontId="1" fillId="0" borderId="67" xfId="48" applyNumberFormat="1" applyFont="1" applyFill="1" applyBorder="1" applyAlignment="1">
      <alignment/>
    </xf>
    <xf numFmtId="184" fontId="10" fillId="0" borderId="60" xfId="48" applyNumberFormat="1" applyFont="1" applyFill="1" applyBorder="1" applyAlignment="1">
      <alignment/>
    </xf>
    <xf numFmtId="190" fontId="1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45" xfId="0" applyFont="1" applyFill="1" applyBorder="1" applyAlignment="1">
      <alignment/>
    </xf>
    <xf numFmtId="0" fontId="5" fillId="0" borderId="69" xfId="0" applyFont="1" applyFill="1" applyBorder="1" applyAlignment="1">
      <alignment horizontal="center"/>
    </xf>
    <xf numFmtId="185" fontId="18" fillId="0" borderId="39" xfId="0" applyNumberFormat="1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90" fontId="0" fillId="0" borderId="70" xfId="0" applyNumberFormat="1" applyFont="1" applyFill="1" applyBorder="1" applyAlignment="1">
      <alignment/>
    </xf>
    <xf numFmtId="185" fontId="0" fillId="0" borderId="71" xfId="0" applyNumberFormat="1" applyFont="1" applyFill="1" applyBorder="1" applyAlignment="1">
      <alignment/>
    </xf>
    <xf numFmtId="185" fontId="0" fillId="0" borderId="72" xfId="0" applyNumberFormat="1" applyFont="1" applyFill="1" applyBorder="1" applyAlignment="1">
      <alignment/>
    </xf>
    <xf numFmtId="190" fontId="0" fillId="0" borderId="68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90" fontId="5" fillId="0" borderId="70" xfId="0" applyNumberFormat="1" applyFont="1" applyFill="1" applyBorder="1" applyAlignment="1">
      <alignment/>
    </xf>
    <xf numFmtId="185" fontId="5" fillId="0" borderId="66" xfId="0" applyNumberFormat="1" applyFont="1" applyFill="1" applyBorder="1" applyAlignment="1">
      <alignment/>
    </xf>
    <xf numFmtId="0" fontId="9" fillId="0" borderId="4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184" fontId="10" fillId="0" borderId="73" xfId="48" applyNumberFormat="1" applyFont="1" applyFill="1" applyBorder="1" applyAlignment="1">
      <alignment vertical="center"/>
    </xf>
    <xf numFmtId="184" fontId="1" fillId="0" borderId="74" xfId="48" applyNumberFormat="1" applyFont="1" applyFill="1" applyBorder="1" applyAlignment="1">
      <alignment vertical="center"/>
    </xf>
    <xf numFmtId="185" fontId="1" fillId="0" borderId="75" xfId="48" applyNumberFormat="1" applyFont="1" applyFill="1" applyBorder="1" applyAlignment="1">
      <alignment vertical="center"/>
    </xf>
    <xf numFmtId="190" fontId="0" fillId="0" borderId="76" xfId="0" applyNumberFormat="1" applyFont="1" applyFill="1" applyBorder="1" applyAlignment="1">
      <alignment vertical="center"/>
    </xf>
    <xf numFmtId="184" fontId="10" fillId="0" borderId="74" xfId="48" applyNumberFormat="1" applyFont="1" applyFill="1" applyBorder="1" applyAlignment="1">
      <alignment vertical="center"/>
    </xf>
    <xf numFmtId="184" fontId="1" fillId="0" borderId="75" xfId="48" applyNumberFormat="1" applyFont="1" applyFill="1" applyBorder="1" applyAlignment="1">
      <alignment vertical="center"/>
    </xf>
    <xf numFmtId="190" fontId="0" fillId="0" borderId="23" xfId="0" applyNumberFormat="1" applyFont="1" applyFill="1" applyBorder="1" applyAlignment="1">
      <alignment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184" fontId="10" fillId="0" borderId="79" xfId="48" applyNumberFormat="1" applyFont="1" applyFill="1" applyBorder="1" applyAlignment="1">
      <alignment vertical="center"/>
    </xf>
    <xf numFmtId="184" fontId="1" fillId="0" borderId="80" xfId="48" applyNumberFormat="1" applyFont="1" applyFill="1" applyBorder="1" applyAlignment="1">
      <alignment vertical="center"/>
    </xf>
    <xf numFmtId="185" fontId="1" fillId="0" borderId="81" xfId="0" applyNumberFormat="1" applyFont="1" applyFill="1" applyBorder="1" applyAlignment="1">
      <alignment vertical="center"/>
    </xf>
    <xf numFmtId="190" fontId="1" fillId="0" borderId="82" xfId="0" applyNumberFormat="1" applyFont="1" applyFill="1" applyBorder="1" applyAlignment="1">
      <alignment vertical="center"/>
    </xf>
    <xf numFmtId="184" fontId="10" fillId="0" borderId="80" xfId="48" applyNumberFormat="1" applyFont="1" applyFill="1" applyBorder="1" applyAlignment="1">
      <alignment vertical="center"/>
    </xf>
    <xf numFmtId="184" fontId="1" fillId="0" borderId="81" xfId="48" applyNumberFormat="1" applyFont="1" applyFill="1" applyBorder="1" applyAlignment="1">
      <alignment vertical="center"/>
    </xf>
    <xf numFmtId="190" fontId="1" fillId="0" borderId="8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4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5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84" fontId="10" fillId="0" borderId="59" xfId="48" applyNumberFormat="1" applyFont="1" applyFill="1" applyBorder="1" applyAlignment="1">
      <alignment vertical="center"/>
    </xf>
    <xf numFmtId="184" fontId="1" fillId="0" borderId="60" xfId="48" applyNumberFormat="1" applyFont="1" applyFill="1" applyBorder="1" applyAlignment="1">
      <alignment vertical="center"/>
    </xf>
    <xf numFmtId="185" fontId="1" fillId="0" borderId="67" xfId="48" applyNumberFormat="1" applyFont="1" applyFill="1" applyBorder="1" applyAlignment="1">
      <alignment vertical="center"/>
    </xf>
    <xf numFmtId="190" fontId="1" fillId="0" borderId="68" xfId="0" applyNumberFormat="1" applyFont="1" applyFill="1" applyBorder="1" applyAlignment="1">
      <alignment vertical="center"/>
    </xf>
    <xf numFmtId="184" fontId="1" fillId="0" borderId="67" xfId="48" applyNumberFormat="1" applyFont="1" applyFill="1" applyBorder="1" applyAlignment="1">
      <alignment vertical="center"/>
    </xf>
    <xf numFmtId="184" fontId="10" fillId="0" borderId="60" xfId="48" applyNumberFormat="1" applyFont="1" applyFill="1" applyBorder="1" applyAlignment="1">
      <alignment vertical="center"/>
    </xf>
    <xf numFmtId="190" fontId="1" fillId="0" borderId="13" xfId="0" applyNumberFormat="1" applyFont="1" applyFill="1" applyBorder="1" applyAlignment="1">
      <alignment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190" fontId="1" fillId="0" borderId="76" xfId="0" applyNumberFormat="1" applyFont="1" applyFill="1" applyBorder="1" applyAlignment="1">
      <alignment vertical="center"/>
    </xf>
    <xf numFmtId="190" fontId="1" fillId="0" borderId="23" xfId="0" applyNumberFormat="1" applyFont="1" applyFill="1" applyBorder="1" applyAlignment="1">
      <alignment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185" fontId="10" fillId="0" borderId="79" xfId="0" applyNumberFormat="1" applyFont="1" applyFill="1" applyBorder="1" applyAlignment="1">
      <alignment vertical="center"/>
    </xf>
    <xf numFmtId="185" fontId="1" fillId="0" borderId="80" xfId="0" applyNumberFormat="1" applyFont="1" applyFill="1" applyBorder="1" applyAlignment="1">
      <alignment vertical="center"/>
    </xf>
    <xf numFmtId="185" fontId="10" fillId="0" borderId="80" xfId="0" applyNumberFormat="1" applyFont="1" applyFill="1" applyBorder="1" applyAlignment="1">
      <alignment vertical="center"/>
    </xf>
    <xf numFmtId="0" fontId="5" fillId="0" borderId="85" xfId="0" applyFont="1" applyFill="1" applyBorder="1" applyAlignment="1">
      <alignment/>
    </xf>
    <xf numFmtId="185" fontId="5" fillId="0" borderId="86" xfId="0" applyNumberFormat="1" applyFont="1" applyFill="1" applyBorder="1" applyAlignment="1">
      <alignment/>
    </xf>
    <xf numFmtId="185" fontId="5" fillId="0" borderId="64" xfId="0" applyNumberFormat="1" applyFont="1" applyFill="1" applyBorder="1" applyAlignment="1">
      <alignment/>
    </xf>
    <xf numFmtId="185" fontId="5" fillId="0" borderId="62" xfId="0" applyNumberFormat="1" applyFont="1" applyFill="1" applyBorder="1" applyAlignment="1">
      <alignment/>
    </xf>
    <xf numFmtId="0" fontId="10" fillId="0" borderId="5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185" fontId="0" fillId="0" borderId="38" xfId="0" applyNumberFormat="1" applyFont="1" applyFill="1" applyBorder="1" applyAlignment="1">
      <alignment/>
    </xf>
    <xf numFmtId="185" fontId="0" fillId="0" borderId="40" xfId="0" applyNumberFormat="1" applyFont="1" applyFill="1" applyBorder="1" applyAlignment="1">
      <alignment/>
    </xf>
    <xf numFmtId="185" fontId="0" fillId="0" borderId="66" xfId="0" applyNumberFormat="1" applyFont="1" applyFill="1" applyBorder="1" applyAlignment="1">
      <alignment/>
    </xf>
    <xf numFmtId="190" fontId="0" fillId="0" borderId="87" xfId="0" applyNumberFormat="1" applyFont="1" applyFill="1" applyBorder="1" applyAlignment="1">
      <alignment/>
    </xf>
    <xf numFmtId="185" fontId="10" fillId="0" borderId="88" xfId="0" applyNumberFormat="1" applyFont="1" applyFill="1" applyBorder="1" applyAlignment="1">
      <alignment vertical="center"/>
    </xf>
    <xf numFmtId="185" fontId="1" fillId="0" borderId="89" xfId="0" applyNumberFormat="1" applyFont="1" applyFill="1" applyBorder="1" applyAlignment="1">
      <alignment vertical="center"/>
    </xf>
    <xf numFmtId="185" fontId="10" fillId="0" borderId="89" xfId="0" applyNumberFormat="1" applyFont="1" applyFill="1" applyBorder="1" applyAlignment="1">
      <alignment vertical="center"/>
    </xf>
    <xf numFmtId="185" fontId="1" fillId="0" borderId="90" xfId="0" applyNumberFormat="1" applyFont="1" applyFill="1" applyBorder="1" applyAlignment="1">
      <alignment vertical="center"/>
    </xf>
    <xf numFmtId="0" fontId="5" fillId="0" borderId="61" xfId="0" applyFont="1" applyFill="1" applyBorder="1" applyAlignment="1">
      <alignment/>
    </xf>
    <xf numFmtId="185" fontId="5" fillId="0" borderId="56" xfId="0" applyNumberFormat="1" applyFont="1" applyFill="1" applyBorder="1" applyAlignment="1">
      <alignment/>
    </xf>
    <xf numFmtId="184" fontId="50" fillId="0" borderId="60" xfId="48" applyNumberFormat="1" applyFont="1" applyFill="1" applyBorder="1" applyAlignment="1">
      <alignment vertical="center"/>
    </xf>
    <xf numFmtId="184" fontId="10" fillId="0" borderId="57" xfId="48" applyNumberFormat="1" applyFont="1" applyFill="1" applyBorder="1" applyAlignment="1">
      <alignment vertical="center"/>
    </xf>
    <xf numFmtId="184" fontId="50" fillId="0" borderId="67" xfId="48" applyNumberFormat="1" applyFont="1" applyFill="1" applyBorder="1" applyAlignment="1">
      <alignment vertical="center"/>
    </xf>
    <xf numFmtId="190" fontId="0" fillId="0" borderId="87" xfId="0" applyNumberFormat="1" applyFont="1" applyFill="1" applyBorder="1" applyAlignment="1">
      <alignment/>
    </xf>
    <xf numFmtId="185" fontId="0" fillId="0" borderId="71" xfId="0" applyNumberFormat="1" applyFont="1" applyFill="1" applyBorder="1" applyAlignment="1">
      <alignment/>
    </xf>
    <xf numFmtId="185" fontId="0" fillId="0" borderId="72" xfId="0" applyNumberFormat="1" applyFont="1" applyFill="1" applyBorder="1" applyAlignment="1">
      <alignment/>
    </xf>
    <xf numFmtId="202" fontId="69" fillId="0" borderId="34" xfId="0" applyNumberFormat="1" applyFont="1" applyFill="1" applyBorder="1" applyAlignment="1">
      <alignment vertical="center"/>
    </xf>
    <xf numFmtId="0" fontId="10" fillId="0" borderId="79" xfId="0" applyFont="1" applyFill="1" applyBorder="1" applyAlignment="1">
      <alignment horizontal="center" vertical="center"/>
    </xf>
    <xf numFmtId="184" fontId="10" fillId="0" borderId="81" xfId="48" applyNumberFormat="1" applyFont="1" applyFill="1" applyBorder="1" applyAlignment="1">
      <alignment vertical="center"/>
    </xf>
    <xf numFmtId="0" fontId="50" fillId="0" borderId="81" xfId="0" applyFont="1" applyFill="1" applyBorder="1" applyAlignment="1">
      <alignment horizontal="center" vertical="center"/>
    </xf>
    <xf numFmtId="202" fontId="69" fillId="0" borderId="8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190" fontId="6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184" fontId="10" fillId="0" borderId="77" xfId="48" applyNumberFormat="1" applyFont="1" applyFill="1" applyBorder="1" applyAlignment="1">
      <alignment vertical="center"/>
    </xf>
    <xf numFmtId="0" fontId="10" fillId="0" borderId="78" xfId="0" applyFont="1" applyFill="1" applyBorder="1" applyAlignment="1">
      <alignment vertical="center"/>
    </xf>
    <xf numFmtId="185" fontId="1" fillId="0" borderId="81" xfId="48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/>
    </xf>
    <xf numFmtId="0" fontId="70" fillId="0" borderId="44" xfId="0" applyFont="1" applyFill="1" applyBorder="1" applyAlignment="1">
      <alignment horizontal="center"/>
    </xf>
    <xf numFmtId="0" fontId="70" fillId="0" borderId="10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185" fontId="0" fillId="0" borderId="11" xfId="0" applyNumberFormat="1" applyFont="1" applyFill="1" applyBorder="1" applyAlignment="1">
      <alignment horizontal="right"/>
    </xf>
    <xf numFmtId="185" fontId="0" fillId="0" borderId="39" xfId="0" applyNumberFormat="1" applyFont="1" applyFill="1" applyBorder="1" applyAlignment="1">
      <alignment horizontal="right"/>
    </xf>
    <xf numFmtId="0" fontId="0" fillId="0" borderId="85" xfId="0" applyFont="1" applyFill="1" applyBorder="1" applyAlignment="1">
      <alignment/>
    </xf>
    <xf numFmtId="185" fontId="0" fillId="0" borderId="91" xfId="0" applyNumberFormat="1" applyFont="1" applyFill="1" applyBorder="1" applyAlignment="1">
      <alignment/>
    </xf>
    <xf numFmtId="190" fontId="0" fillId="0" borderId="92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185" fontId="60" fillId="0" borderId="11" xfId="0" applyNumberFormat="1" applyFont="1" applyFill="1" applyBorder="1" applyAlignment="1">
      <alignment/>
    </xf>
    <xf numFmtId="185" fontId="60" fillId="0" borderId="39" xfId="0" applyNumberFormat="1" applyFont="1" applyFill="1" applyBorder="1" applyAlignment="1">
      <alignment/>
    </xf>
    <xf numFmtId="185" fontId="60" fillId="0" borderId="37" xfId="0" applyNumberFormat="1" applyFont="1" applyFill="1" applyBorder="1" applyAlignment="1">
      <alignment/>
    </xf>
    <xf numFmtId="185" fontId="60" fillId="0" borderId="43" xfId="0" applyNumberFormat="1" applyFont="1" applyFill="1" applyBorder="1" applyAlignment="1">
      <alignment/>
    </xf>
    <xf numFmtId="185" fontId="72" fillId="0" borderId="39" xfId="0" applyNumberFormat="1" applyFont="1" applyFill="1" applyBorder="1" applyAlignment="1">
      <alignment/>
    </xf>
    <xf numFmtId="185" fontId="72" fillId="0" borderId="43" xfId="0" applyNumberFormat="1" applyFont="1" applyFill="1" applyBorder="1" applyAlignment="1">
      <alignment/>
    </xf>
    <xf numFmtId="185" fontId="72" fillId="0" borderId="37" xfId="0" applyNumberFormat="1" applyFont="1" applyFill="1" applyBorder="1" applyAlignment="1">
      <alignment/>
    </xf>
    <xf numFmtId="185" fontId="72" fillId="0" borderId="11" xfId="0" applyNumberFormat="1" applyFont="1" applyFill="1" applyBorder="1" applyAlignment="1">
      <alignment/>
    </xf>
    <xf numFmtId="0" fontId="70" fillId="0" borderId="4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7.421875" style="0" customWidth="1"/>
    <col min="2" max="2" width="20.28125" style="0" customWidth="1"/>
    <col min="3" max="3" width="9.8515625" style="0" customWidth="1"/>
    <col min="4" max="4" width="10.57421875" style="0" customWidth="1"/>
    <col min="5" max="5" width="8.7109375" style="0" customWidth="1"/>
    <col min="6" max="6" width="6.57421875" style="0" customWidth="1"/>
    <col min="7" max="7" width="1.8515625" style="0" customWidth="1"/>
    <col min="8" max="8" width="10.00390625" style="0" customWidth="1"/>
    <col min="9" max="9" width="10.57421875" style="0" customWidth="1"/>
    <col min="10" max="10" width="9.28125" style="0" customWidth="1"/>
    <col min="11" max="11" width="6.57421875" style="0" customWidth="1"/>
    <col min="12" max="12" width="1.8515625" style="0" customWidth="1"/>
    <col min="13" max="14" width="10.8515625" style="0" customWidth="1"/>
    <col min="15" max="15" width="9.140625" style="0" customWidth="1"/>
    <col min="16" max="16" width="6.7109375" style="0" customWidth="1"/>
    <col min="17" max="17" width="1.57421875" style="0" customWidth="1"/>
    <col min="18" max="18" width="3.140625" style="0" customWidth="1"/>
  </cols>
  <sheetData>
    <row r="1" spans="1:16" s="109" customFormat="1" ht="15">
      <c r="A1" s="108" t="s">
        <v>0</v>
      </c>
      <c r="P1" s="110" t="s">
        <v>381</v>
      </c>
    </row>
    <row r="2" spans="5:16" ht="21.75" customHeight="1">
      <c r="E2" s="106"/>
      <c r="F2" s="4"/>
      <c r="G2" s="4"/>
      <c r="H2" s="4"/>
      <c r="I2" s="4"/>
      <c r="P2" s="101" t="s">
        <v>379</v>
      </c>
    </row>
    <row r="3" spans="1:16" s="5" customFormat="1" ht="20.25">
      <c r="A3" s="107" t="s">
        <v>378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4.5" customHeight="1"/>
    <row r="6" spans="1:16" s="2" customFormat="1" ht="18" customHeight="1">
      <c r="A6" s="111" t="s">
        <v>282</v>
      </c>
      <c r="B6" s="112" t="s">
        <v>313</v>
      </c>
      <c r="C6" s="82" t="s">
        <v>283</v>
      </c>
      <c r="D6" s="7"/>
      <c r="E6" s="6"/>
      <c r="F6" s="7"/>
      <c r="G6" s="34"/>
      <c r="H6" s="121" t="s">
        <v>298</v>
      </c>
      <c r="I6" s="6"/>
      <c r="J6" s="6"/>
      <c r="K6" s="7"/>
      <c r="L6" s="69"/>
      <c r="M6" s="82" t="s">
        <v>314</v>
      </c>
      <c r="N6" s="6"/>
      <c r="O6" s="6"/>
      <c r="P6" s="8"/>
    </row>
    <row r="7" spans="1:16" s="2" customFormat="1" ht="18.75" customHeight="1">
      <c r="A7" s="113" t="s">
        <v>315</v>
      </c>
      <c r="B7" s="114" t="s">
        <v>316</v>
      </c>
      <c r="C7" s="115" t="s">
        <v>380</v>
      </c>
      <c r="D7" s="116" t="s">
        <v>317</v>
      </c>
      <c r="E7" s="117" t="s">
        <v>373</v>
      </c>
      <c r="F7" s="116"/>
      <c r="G7" s="118"/>
      <c r="H7" s="115" t="s">
        <v>380</v>
      </c>
      <c r="I7" s="116" t="s">
        <v>317</v>
      </c>
      <c r="J7" s="117" t="s">
        <v>373</v>
      </c>
      <c r="K7" s="116"/>
      <c r="L7" s="119"/>
      <c r="M7" s="115" t="s">
        <v>380</v>
      </c>
      <c r="N7" s="116" t="s">
        <v>317</v>
      </c>
      <c r="O7" s="117" t="s">
        <v>373</v>
      </c>
      <c r="P7" s="120"/>
    </row>
    <row r="8" spans="1:16" ht="24" customHeight="1">
      <c r="A8" s="9">
        <f>MitglZahlen!A37</f>
        <v>31</v>
      </c>
      <c r="B8" s="85" t="s">
        <v>362</v>
      </c>
      <c r="C8" s="27">
        <f>MitglZahlen!C37</f>
        <v>2215</v>
      </c>
      <c r="D8" s="27">
        <f>MitglZahlen!D37</f>
        <v>2263</v>
      </c>
      <c r="E8" s="10">
        <f>SUM(C8-D8)</f>
        <v>-48</v>
      </c>
      <c r="F8" s="14">
        <f>SUM(E8/D8%)</f>
        <v>-2.1</v>
      </c>
      <c r="G8" s="35"/>
      <c r="H8" s="27">
        <f>MitglZahlen!G37</f>
        <v>830</v>
      </c>
      <c r="I8" s="27">
        <f>MitglZahlen!H37</f>
        <v>820</v>
      </c>
      <c r="J8" s="10">
        <f>SUM(H8-I8)</f>
        <v>10</v>
      </c>
      <c r="K8" s="14">
        <f>SUM(J8/I8%)</f>
        <v>1.2</v>
      </c>
      <c r="L8" s="70"/>
      <c r="M8" s="10">
        <f aca="true" t="shared" si="0" ref="M8:N10">C8+H8</f>
        <v>3045</v>
      </c>
      <c r="N8" s="13">
        <f t="shared" si="0"/>
        <v>3083</v>
      </c>
      <c r="O8" s="10">
        <f>SUM(M8-N8)</f>
        <v>-38</v>
      </c>
      <c r="P8" s="15">
        <f>SUM(O8/N8%)</f>
        <v>-1.2</v>
      </c>
    </row>
    <row r="9" spans="1:16" ht="16.5" customHeight="1">
      <c r="A9" s="12">
        <f>MitglZahlen!A61</f>
        <v>23</v>
      </c>
      <c r="B9" s="86" t="s">
        <v>44</v>
      </c>
      <c r="C9" s="27">
        <f>MitglZahlen!C61</f>
        <v>2035</v>
      </c>
      <c r="D9" s="27">
        <f>MitglZahlen!D61</f>
        <v>2157</v>
      </c>
      <c r="E9" s="10">
        <f>SUM(C9-D9)</f>
        <v>-122</v>
      </c>
      <c r="F9" s="14">
        <f aca="true" t="shared" si="1" ref="F9:F25">SUM(E9/D9%)</f>
        <v>-5.7</v>
      </c>
      <c r="G9" s="35"/>
      <c r="H9" s="27">
        <f>MitglZahlen!G61</f>
        <v>828</v>
      </c>
      <c r="I9" s="27">
        <f>MitglZahlen!H61</f>
        <v>793</v>
      </c>
      <c r="J9" s="10">
        <f>SUM(H9-I9)</f>
        <v>35</v>
      </c>
      <c r="K9" s="14">
        <f aca="true" t="shared" si="2" ref="K9:K22">SUM(J9/I9%)</f>
        <v>4.4</v>
      </c>
      <c r="L9" s="70"/>
      <c r="M9" s="10">
        <f t="shared" si="0"/>
        <v>2863</v>
      </c>
      <c r="N9" s="13">
        <f t="shared" si="0"/>
        <v>2950</v>
      </c>
      <c r="O9" s="10">
        <f>SUM(M9-N9)</f>
        <v>-87</v>
      </c>
      <c r="P9" s="15">
        <f aca="true" t="shared" si="3" ref="P9:P25">SUM(O9/N9%)</f>
        <v>-2.9</v>
      </c>
    </row>
    <row r="10" spans="1:16" ht="16.5" customHeight="1">
      <c r="A10" s="16">
        <f>MitglZahlen!A106</f>
        <v>43</v>
      </c>
      <c r="B10" s="86" t="s">
        <v>318</v>
      </c>
      <c r="C10" s="28">
        <f>MitglZahlen!C106</f>
        <v>3234</v>
      </c>
      <c r="D10" s="28">
        <f>MitglZahlen!D106</f>
        <v>3468</v>
      </c>
      <c r="E10" s="10">
        <f>SUM(C10-D10)</f>
        <v>-234</v>
      </c>
      <c r="F10" s="14">
        <f t="shared" si="1"/>
        <v>-6.7</v>
      </c>
      <c r="G10" s="35"/>
      <c r="H10" s="28">
        <f>MitglZahlen!G106</f>
        <v>1313</v>
      </c>
      <c r="I10" s="28">
        <f>MitglZahlen!H106</f>
        <v>1274</v>
      </c>
      <c r="J10" s="10">
        <f>SUM(H10-I10)</f>
        <v>39</v>
      </c>
      <c r="K10" s="14">
        <f t="shared" si="2"/>
        <v>3.1</v>
      </c>
      <c r="L10" s="70"/>
      <c r="M10" s="10">
        <f t="shared" si="0"/>
        <v>4547</v>
      </c>
      <c r="N10" s="13">
        <f t="shared" si="0"/>
        <v>4742</v>
      </c>
      <c r="O10" s="10">
        <f>SUM(M10-N10)</f>
        <v>-195</v>
      </c>
      <c r="P10" s="15">
        <f t="shared" si="3"/>
        <v>-4.1</v>
      </c>
    </row>
    <row r="11" spans="1:16" ht="21" customHeight="1" thickBot="1">
      <c r="A11" s="17">
        <f>SUM(A8:A10)</f>
        <v>97</v>
      </c>
      <c r="B11" s="84" t="s">
        <v>319</v>
      </c>
      <c r="C11" s="72">
        <f>SUM(C8:C10)</f>
        <v>7484</v>
      </c>
      <c r="D11" s="19">
        <f>SUM(D8:D10)</f>
        <v>7888</v>
      </c>
      <c r="E11" s="20">
        <f>SUM(E8:E10)</f>
        <v>-404</v>
      </c>
      <c r="F11" s="21">
        <f t="shared" si="1"/>
        <v>-5.1</v>
      </c>
      <c r="G11" s="35"/>
      <c r="H11" s="72">
        <f>SUM(H8:H10)</f>
        <v>2971</v>
      </c>
      <c r="I11" s="19">
        <f>SUM(I8:I10)</f>
        <v>2887</v>
      </c>
      <c r="J11" s="20">
        <f>SUM(J8:J10)</f>
        <v>84</v>
      </c>
      <c r="K11" s="21">
        <f t="shared" si="2"/>
        <v>2.9</v>
      </c>
      <c r="L11" s="70"/>
      <c r="M11" s="18">
        <f>SUM(M8:M10)</f>
        <v>10455</v>
      </c>
      <c r="N11" s="19">
        <f>SUM(N8:N10)</f>
        <v>10775</v>
      </c>
      <c r="O11" s="20">
        <f>SUM(O8:O10)</f>
        <v>-320</v>
      </c>
      <c r="P11" s="22">
        <f t="shared" si="3"/>
        <v>-3</v>
      </c>
    </row>
    <row r="12" spans="1:16" ht="24.75" customHeight="1">
      <c r="A12" s="9">
        <f>MitglZahlen!A127</f>
        <v>19</v>
      </c>
      <c r="B12" s="86" t="s">
        <v>320</v>
      </c>
      <c r="C12" s="23">
        <f>MitglZahlen!C127</f>
        <v>1996</v>
      </c>
      <c r="D12" s="23">
        <f>MitglZahlen!D127</f>
        <v>2160</v>
      </c>
      <c r="E12" s="10">
        <f>SUM(C12-D12)</f>
        <v>-164</v>
      </c>
      <c r="F12" s="11">
        <f t="shared" si="1"/>
        <v>-7.6</v>
      </c>
      <c r="G12" s="35"/>
      <c r="H12" s="23">
        <f>MitglZahlen!G127</f>
        <v>788</v>
      </c>
      <c r="I12" s="23">
        <f>MitglZahlen!H127</f>
        <v>798</v>
      </c>
      <c r="J12" s="10">
        <f>SUM(H12-I12)</f>
        <v>-10</v>
      </c>
      <c r="K12" s="11">
        <f t="shared" si="2"/>
        <v>-1.3</v>
      </c>
      <c r="L12" s="70"/>
      <c r="M12" s="23">
        <f aca="true" t="shared" si="4" ref="M12:N15">C12+H12</f>
        <v>2784</v>
      </c>
      <c r="N12" s="24">
        <f t="shared" si="4"/>
        <v>2958</v>
      </c>
      <c r="O12" s="25">
        <f>SUM(M12-N12)</f>
        <v>-174</v>
      </c>
      <c r="P12" s="26">
        <f>SUM(O12/N12%)</f>
        <v>-5.9</v>
      </c>
    </row>
    <row r="13" spans="1:16" ht="16.5" customHeight="1">
      <c r="A13" s="12">
        <f>MitglZahlen!A139</f>
        <v>11</v>
      </c>
      <c r="B13" s="86" t="s">
        <v>321</v>
      </c>
      <c r="C13" s="27">
        <f>MitglZahlen!C139</f>
        <v>793</v>
      </c>
      <c r="D13" s="27">
        <f>MitglZahlen!D139</f>
        <v>863</v>
      </c>
      <c r="E13" s="10">
        <f>SUM(C13-D13)</f>
        <v>-70</v>
      </c>
      <c r="F13" s="14">
        <f t="shared" si="1"/>
        <v>-8.1</v>
      </c>
      <c r="G13" s="35"/>
      <c r="H13" s="27">
        <f>MitglZahlen!G139</f>
        <v>230</v>
      </c>
      <c r="I13" s="27">
        <f>MitglZahlen!H139</f>
        <v>227</v>
      </c>
      <c r="J13" s="10">
        <f>SUM(H13-I13)</f>
        <v>3</v>
      </c>
      <c r="K13" s="14">
        <f t="shared" si="2"/>
        <v>1.3</v>
      </c>
      <c r="L13" s="70"/>
      <c r="M13" s="27">
        <f t="shared" si="4"/>
        <v>1023</v>
      </c>
      <c r="N13" s="13">
        <f t="shared" si="4"/>
        <v>1090</v>
      </c>
      <c r="O13" s="10">
        <f>SUM(M13-N13)</f>
        <v>-67</v>
      </c>
      <c r="P13" s="15">
        <f>SUM(O13/N13%)</f>
        <v>-6.1</v>
      </c>
    </row>
    <row r="14" spans="1:16" ht="16.5" customHeight="1">
      <c r="A14" s="12">
        <f>MitglZahlen!A156</f>
        <v>16</v>
      </c>
      <c r="B14" s="86" t="s">
        <v>119</v>
      </c>
      <c r="C14" s="27">
        <f>MitglZahlen!C156</f>
        <v>1576</v>
      </c>
      <c r="D14" s="27">
        <f>MitglZahlen!D156</f>
        <v>1614</v>
      </c>
      <c r="E14" s="10">
        <f>SUM(C14-D14)</f>
        <v>-38</v>
      </c>
      <c r="F14" s="14">
        <f t="shared" si="1"/>
        <v>-2.4</v>
      </c>
      <c r="G14" s="35"/>
      <c r="H14" s="27">
        <f>MitglZahlen!G156</f>
        <v>914</v>
      </c>
      <c r="I14" s="27">
        <f>MitglZahlen!H156</f>
        <v>802</v>
      </c>
      <c r="J14" s="10">
        <f>SUM(H14-I14)</f>
        <v>112</v>
      </c>
      <c r="K14" s="14">
        <f t="shared" si="2"/>
        <v>14</v>
      </c>
      <c r="L14" s="70"/>
      <c r="M14" s="27">
        <f t="shared" si="4"/>
        <v>2490</v>
      </c>
      <c r="N14" s="13">
        <f t="shared" si="4"/>
        <v>2416</v>
      </c>
      <c r="O14" s="10">
        <f>SUM(M14-N14)</f>
        <v>74</v>
      </c>
      <c r="P14" s="15">
        <f>SUM(O14/N14%)</f>
        <v>3.1</v>
      </c>
    </row>
    <row r="15" spans="1:16" ht="16.5" customHeight="1">
      <c r="A15" s="16">
        <f>MitglZahlen!A177</f>
        <v>20</v>
      </c>
      <c r="B15" s="86" t="s">
        <v>135</v>
      </c>
      <c r="C15" s="28">
        <f>MitglZahlen!C177</f>
        <v>1910</v>
      </c>
      <c r="D15" s="28">
        <f>MitglZahlen!D177</f>
        <v>2031</v>
      </c>
      <c r="E15" s="10">
        <f>SUM(C15-D15)</f>
        <v>-121</v>
      </c>
      <c r="F15" s="14">
        <f t="shared" si="1"/>
        <v>-6</v>
      </c>
      <c r="G15" s="35"/>
      <c r="H15" s="28">
        <f>MitglZahlen!G177</f>
        <v>926</v>
      </c>
      <c r="I15" s="28">
        <f>MitglZahlen!H177</f>
        <v>885</v>
      </c>
      <c r="J15" s="10">
        <f>SUM(H15-I15)</f>
        <v>41</v>
      </c>
      <c r="K15" s="14">
        <f t="shared" si="2"/>
        <v>4.6</v>
      </c>
      <c r="L15" s="70"/>
      <c r="M15" s="28">
        <f t="shared" si="4"/>
        <v>2836</v>
      </c>
      <c r="N15" s="29">
        <f t="shared" si="4"/>
        <v>2916</v>
      </c>
      <c r="O15" s="30">
        <f>SUM(M15-N15)</f>
        <v>-80</v>
      </c>
      <c r="P15" s="31">
        <f>SUM(O15/N15%)</f>
        <v>-2.7</v>
      </c>
    </row>
    <row r="16" spans="1:16" ht="21" customHeight="1" thickBot="1">
      <c r="A16" s="37">
        <f>SUM(A12:A15)</f>
        <v>66</v>
      </c>
      <c r="B16" s="83" t="s">
        <v>322</v>
      </c>
      <c r="C16" s="73">
        <f>SUM(C12:C15)</f>
        <v>6275</v>
      </c>
      <c r="D16" s="39">
        <f>SUM(D12:D15)</f>
        <v>6668</v>
      </c>
      <c r="E16" s="40">
        <f>SUM(E12:E15)</f>
        <v>-393</v>
      </c>
      <c r="F16" s="41">
        <f t="shared" si="1"/>
        <v>-5.9</v>
      </c>
      <c r="G16" s="35"/>
      <c r="H16" s="73">
        <f>SUM(H12:H15)</f>
        <v>2858</v>
      </c>
      <c r="I16" s="39">
        <f>SUM(I12:I15)</f>
        <v>2712</v>
      </c>
      <c r="J16" s="40">
        <f>SUM(J12:J15)</f>
        <v>146</v>
      </c>
      <c r="K16" s="41">
        <f t="shared" si="2"/>
        <v>5.4</v>
      </c>
      <c r="L16" s="70"/>
      <c r="M16" s="42">
        <f>SUM(M12:M15)</f>
        <v>9133</v>
      </c>
      <c r="N16" s="43">
        <f>SUM(N12:N15)</f>
        <v>9380</v>
      </c>
      <c r="O16" s="44">
        <f>SUM(O12:O15)</f>
        <v>-247</v>
      </c>
      <c r="P16" s="45">
        <f t="shared" si="3"/>
        <v>-2.6</v>
      </c>
    </row>
    <row r="17" spans="1:16" ht="24.75" customHeight="1">
      <c r="A17" s="12">
        <f>MitglZahlen!A219</f>
        <v>39</v>
      </c>
      <c r="B17" s="86" t="s">
        <v>173</v>
      </c>
      <c r="C17" s="23">
        <f>MitglZahlen!C219</f>
        <v>4160</v>
      </c>
      <c r="D17" s="23">
        <f>MitglZahlen!D219</f>
        <v>4289</v>
      </c>
      <c r="E17" s="10">
        <f>SUM(C17-D17)</f>
        <v>-129</v>
      </c>
      <c r="F17" s="14">
        <f t="shared" si="1"/>
        <v>-3</v>
      </c>
      <c r="G17" s="35"/>
      <c r="H17" s="23">
        <f>MitglZahlen!G219</f>
        <v>2046</v>
      </c>
      <c r="I17" s="23">
        <f>MitglZahlen!H219</f>
        <v>1933</v>
      </c>
      <c r="J17" s="10">
        <f>SUM(H17-I17)</f>
        <v>113</v>
      </c>
      <c r="K17" s="14">
        <f t="shared" si="2"/>
        <v>5.8</v>
      </c>
      <c r="L17" s="70"/>
      <c r="M17" s="27">
        <f aca="true" t="shared" si="5" ref="M17:N19">C17+H17</f>
        <v>6206</v>
      </c>
      <c r="N17" s="13">
        <f t="shared" si="5"/>
        <v>6222</v>
      </c>
      <c r="O17" s="10">
        <f>SUM(M17-N17)</f>
        <v>-16</v>
      </c>
      <c r="P17" s="15">
        <f>SUM(O17/N17%)</f>
        <v>-0.3</v>
      </c>
    </row>
    <row r="18" spans="1:16" ht="16.5" customHeight="1">
      <c r="A18" s="12">
        <f>MitglZahlen!A242</f>
        <v>22</v>
      </c>
      <c r="B18" s="86" t="s">
        <v>189</v>
      </c>
      <c r="C18" s="27">
        <f>MitglZahlen!C242</f>
        <v>2178</v>
      </c>
      <c r="D18" s="27">
        <f>MitglZahlen!D242</f>
        <v>2322</v>
      </c>
      <c r="E18" s="10">
        <f>SUM(C18-D18)</f>
        <v>-144</v>
      </c>
      <c r="F18" s="14">
        <f t="shared" si="1"/>
        <v>-6.2</v>
      </c>
      <c r="G18" s="35"/>
      <c r="H18" s="27">
        <f>MitglZahlen!G242</f>
        <v>1047</v>
      </c>
      <c r="I18" s="27">
        <f>MitglZahlen!H242</f>
        <v>1044</v>
      </c>
      <c r="J18" s="10">
        <f>SUM(H18-I18)</f>
        <v>3</v>
      </c>
      <c r="K18" s="14">
        <f t="shared" si="2"/>
        <v>0.3</v>
      </c>
      <c r="L18" s="70"/>
      <c r="M18" s="27">
        <f t="shared" si="5"/>
        <v>3225</v>
      </c>
      <c r="N18" s="13">
        <f t="shared" si="5"/>
        <v>3366</v>
      </c>
      <c r="O18" s="10">
        <f>SUM(M18-N18)</f>
        <v>-141</v>
      </c>
      <c r="P18" s="15">
        <f>SUM(O18/N18%)</f>
        <v>-4.2</v>
      </c>
    </row>
    <row r="19" spans="1:16" ht="16.5" customHeight="1">
      <c r="A19" s="16">
        <f>MitglZahlen!A251</f>
        <v>8</v>
      </c>
      <c r="B19" s="86" t="s">
        <v>323</v>
      </c>
      <c r="C19" s="28">
        <f>MitglZahlen!C251</f>
        <v>1081</v>
      </c>
      <c r="D19" s="28">
        <f>MitglZahlen!D251</f>
        <v>1131</v>
      </c>
      <c r="E19" s="10">
        <f>SUM(C19-D19)</f>
        <v>-50</v>
      </c>
      <c r="F19" s="14">
        <f>SUM(E19/D19%)</f>
        <v>-4.4</v>
      </c>
      <c r="G19" s="35"/>
      <c r="H19" s="28">
        <f>MitglZahlen!G251</f>
        <v>581</v>
      </c>
      <c r="I19" s="28">
        <f>MitglZahlen!H251</f>
        <v>571</v>
      </c>
      <c r="J19" s="10">
        <f>SUM(H19-I19)</f>
        <v>10</v>
      </c>
      <c r="K19" s="14">
        <f>SUM(J19/I19%)</f>
        <v>1.8</v>
      </c>
      <c r="L19" s="70"/>
      <c r="M19" s="28">
        <f t="shared" si="5"/>
        <v>1662</v>
      </c>
      <c r="N19" s="29">
        <f t="shared" si="5"/>
        <v>1702</v>
      </c>
      <c r="O19" s="30">
        <f>SUM(M19-N19)</f>
        <v>-40</v>
      </c>
      <c r="P19" s="31">
        <f>SUM(O19/N19%)</f>
        <v>-2.4</v>
      </c>
    </row>
    <row r="20" spans="1:16" ht="21" customHeight="1" thickBot="1">
      <c r="A20" s="17">
        <f>SUM(A17:A19)</f>
        <v>69</v>
      </c>
      <c r="B20" s="84" t="s">
        <v>324</v>
      </c>
      <c r="C20" s="72">
        <f>SUM(C17:C19)</f>
        <v>7419</v>
      </c>
      <c r="D20" s="19">
        <f>SUM(D17:D19)</f>
        <v>7742</v>
      </c>
      <c r="E20" s="20">
        <f>SUM(E17:E19)</f>
        <v>-323</v>
      </c>
      <c r="F20" s="21">
        <f t="shared" si="1"/>
        <v>-4.2</v>
      </c>
      <c r="G20" s="35"/>
      <c r="H20" s="72">
        <f>SUM(H17:H19)</f>
        <v>3674</v>
      </c>
      <c r="I20" s="19">
        <f>SUM(I17:I19)</f>
        <v>3548</v>
      </c>
      <c r="J20" s="20">
        <f>SUM(J17:J19)</f>
        <v>126</v>
      </c>
      <c r="K20" s="21">
        <f t="shared" si="2"/>
        <v>3.6</v>
      </c>
      <c r="L20" s="70"/>
      <c r="M20" s="18">
        <f>SUM(M17:M19)</f>
        <v>11093</v>
      </c>
      <c r="N20" s="19">
        <f>SUM(N17:N19)</f>
        <v>11290</v>
      </c>
      <c r="O20" s="20">
        <f>SUM(O17:O19)</f>
        <v>-197</v>
      </c>
      <c r="P20" s="22">
        <f t="shared" si="3"/>
        <v>-1.7</v>
      </c>
    </row>
    <row r="21" spans="1:16" ht="24.75" customHeight="1">
      <c r="A21" s="9">
        <f>MitglZahlen!A316</f>
        <v>61</v>
      </c>
      <c r="B21" s="86" t="s">
        <v>371</v>
      </c>
      <c r="C21" s="23">
        <f>MitglZahlen!C316</f>
        <v>6703</v>
      </c>
      <c r="D21" s="23">
        <f>MitglZahlen!D316</f>
        <v>7180</v>
      </c>
      <c r="E21" s="10">
        <f>SUM(C21-D21)</f>
        <v>-477</v>
      </c>
      <c r="F21" s="11">
        <f t="shared" si="1"/>
        <v>-6.6</v>
      </c>
      <c r="G21" s="35"/>
      <c r="H21" s="23">
        <f>MitglZahlen!G316</f>
        <v>2738</v>
      </c>
      <c r="I21" s="23">
        <f>MitglZahlen!H316</f>
        <v>2612</v>
      </c>
      <c r="J21" s="10">
        <f>SUM(H21-I21)</f>
        <v>126</v>
      </c>
      <c r="K21" s="11">
        <f t="shared" si="2"/>
        <v>4.8</v>
      </c>
      <c r="L21" s="70"/>
      <c r="M21" s="23">
        <f aca="true" t="shared" si="6" ref="M21:N23">C21+H21</f>
        <v>9441</v>
      </c>
      <c r="N21" s="24">
        <f t="shared" si="6"/>
        <v>9792</v>
      </c>
      <c r="O21" s="25">
        <f>SUM(M21-N21)</f>
        <v>-351</v>
      </c>
      <c r="P21" s="26">
        <f t="shared" si="3"/>
        <v>-3.6</v>
      </c>
    </row>
    <row r="22" spans="1:16" ht="16.5" customHeight="1">
      <c r="A22" s="12">
        <f>MitglZahlen!A337</f>
        <v>20</v>
      </c>
      <c r="B22" s="86" t="s">
        <v>263</v>
      </c>
      <c r="C22" s="27">
        <f>MitglZahlen!C337</f>
        <v>1680</v>
      </c>
      <c r="D22" s="27">
        <f>MitglZahlen!D337</f>
        <v>1707</v>
      </c>
      <c r="E22" s="10">
        <f>SUM(C22-D22)</f>
        <v>-27</v>
      </c>
      <c r="F22" s="14">
        <f t="shared" si="1"/>
        <v>-1.6</v>
      </c>
      <c r="G22" s="35"/>
      <c r="H22" s="27">
        <f>MitglZahlen!G337</f>
        <v>424</v>
      </c>
      <c r="I22" s="27">
        <f>MitglZahlen!H337</f>
        <v>404</v>
      </c>
      <c r="J22" s="10">
        <f>SUM(H22-I22)</f>
        <v>20</v>
      </c>
      <c r="K22" s="14">
        <f t="shared" si="2"/>
        <v>5</v>
      </c>
      <c r="L22" s="70"/>
      <c r="M22" s="27">
        <f t="shared" si="6"/>
        <v>2104</v>
      </c>
      <c r="N22" s="13">
        <f t="shared" si="6"/>
        <v>2111</v>
      </c>
      <c r="O22" s="10">
        <f>SUM(M22-N22)</f>
        <v>-7</v>
      </c>
      <c r="P22" s="15">
        <f t="shared" si="3"/>
        <v>-0.3</v>
      </c>
    </row>
    <row r="23" spans="1:16" ht="16.5" customHeight="1">
      <c r="A23" s="16">
        <f>MitglZahlen!A357</f>
        <v>19</v>
      </c>
      <c r="B23" s="86" t="s">
        <v>279</v>
      </c>
      <c r="C23" s="28">
        <f>MitglZahlen!C357</f>
        <v>1232</v>
      </c>
      <c r="D23" s="28">
        <f>MitglZahlen!D357</f>
        <v>1272</v>
      </c>
      <c r="E23" s="10">
        <f>SUM(C23-D23)</f>
        <v>-40</v>
      </c>
      <c r="F23" s="14">
        <f t="shared" si="1"/>
        <v>-3.1</v>
      </c>
      <c r="G23" s="35"/>
      <c r="H23" s="28">
        <f>MitglZahlen!G357</f>
        <v>414</v>
      </c>
      <c r="I23" s="28">
        <f>MitglZahlen!H357</f>
        <v>355</v>
      </c>
      <c r="J23" s="10">
        <f>SUM(H23-I23)</f>
        <v>59</v>
      </c>
      <c r="K23" s="14">
        <f>SUM(J23/I23%)</f>
        <v>16.6</v>
      </c>
      <c r="L23" s="70"/>
      <c r="M23" s="28">
        <f t="shared" si="6"/>
        <v>1646</v>
      </c>
      <c r="N23" s="29">
        <f t="shared" si="6"/>
        <v>1627</v>
      </c>
      <c r="O23" s="30">
        <f>SUM(M23-N23)</f>
        <v>19</v>
      </c>
      <c r="P23" s="31">
        <f t="shared" si="3"/>
        <v>1.2</v>
      </c>
    </row>
    <row r="24" spans="1:16" ht="21" customHeight="1" thickBot="1">
      <c r="A24" s="37">
        <f>SUM(A21:A23)</f>
        <v>100</v>
      </c>
      <c r="B24" s="83" t="s">
        <v>325</v>
      </c>
      <c r="C24" s="73">
        <f>SUM(C21:C23)</f>
        <v>9615</v>
      </c>
      <c r="D24" s="39">
        <f>SUM(D21:D23)</f>
        <v>10159</v>
      </c>
      <c r="E24" s="40">
        <f>SUM(E21:E23)</f>
        <v>-544</v>
      </c>
      <c r="F24" s="41">
        <f t="shared" si="1"/>
        <v>-5.4</v>
      </c>
      <c r="G24" s="36"/>
      <c r="H24" s="38">
        <f>SUM(H21:H23)</f>
        <v>3576</v>
      </c>
      <c r="I24" s="39">
        <f>SUM(I21:I23)</f>
        <v>3371</v>
      </c>
      <c r="J24" s="40">
        <f>SUM(J21:J23)</f>
        <v>205</v>
      </c>
      <c r="K24" s="41">
        <f>SUM(J24/I24%)</f>
        <v>6.1</v>
      </c>
      <c r="L24" s="71"/>
      <c r="M24" s="38">
        <f>SUM(M21:M23)</f>
        <v>13191</v>
      </c>
      <c r="N24" s="39">
        <f>SUM(N21:N23)</f>
        <v>13530</v>
      </c>
      <c r="O24" s="40">
        <f>SUM(O21:O23)</f>
        <v>-339</v>
      </c>
      <c r="P24" s="46">
        <f t="shared" si="3"/>
        <v>-2.5</v>
      </c>
    </row>
    <row r="25" spans="1:16" s="81" customFormat="1" ht="33" customHeight="1" thickBot="1">
      <c r="A25" s="122">
        <f>SUM(A11+A16+A20+A24)</f>
        <v>332</v>
      </c>
      <c r="B25" s="123" t="s">
        <v>326</v>
      </c>
      <c r="C25" s="74">
        <f>SUM(C11+C16+C20+C24)</f>
        <v>30793</v>
      </c>
      <c r="D25" s="75">
        <f>SUM(D11+D16+D20+D24)</f>
        <v>32457</v>
      </c>
      <c r="E25" s="76">
        <f>SUM(E11+E16+E20+E24)</f>
        <v>-1664</v>
      </c>
      <c r="F25" s="77">
        <f t="shared" si="1"/>
        <v>-5.1</v>
      </c>
      <c r="G25" s="78"/>
      <c r="H25" s="124">
        <f>SUM(H11+H16+H20+H24)</f>
        <v>13079</v>
      </c>
      <c r="I25" s="75">
        <f>SUM(I11+I16+I20+I24)</f>
        <v>12518</v>
      </c>
      <c r="J25" s="76">
        <f>SUM(J11+J16+J20+J24)</f>
        <v>561</v>
      </c>
      <c r="K25" s="77">
        <f>SUM(J25/I25%)</f>
        <v>4.5</v>
      </c>
      <c r="L25" s="79"/>
      <c r="M25" s="124">
        <f>SUM(M11+M16+M20+M24)</f>
        <v>43872</v>
      </c>
      <c r="N25" s="75">
        <f>SUM(N11+N16+N20+N24)</f>
        <v>44975</v>
      </c>
      <c r="O25" s="76">
        <f>SUM(O11+O16+O20+O24)</f>
        <v>-1103</v>
      </c>
      <c r="P25" s="80">
        <f t="shared" si="3"/>
        <v>-2.5</v>
      </c>
    </row>
    <row r="26" spans="3:16" ht="6.75" customHeight="1" thickTop="1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</row>
    <row r="27" spans="3:16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</row>
    <row r="28" spans="3:16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</row>
    <row r="29" spans="3:16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</row>
    <row r="30" spans="3:16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</row>
    <row r="31" spans="3:16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</row>
    <row r="32" spans="3:16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3:16" ht="12.7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</row>
    <row r="34" spans="3:16" ht="12.7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</row>
    <row r="35" spans="3:16" ht="12.7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</row>
    <row r="36" spans="3:15" ht="12.7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3:15" ht="12.7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3:15" ht="12.7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3:15" ht="12.75">
      <c r="C39" s="32"/>
      <c r="D39" s="32"/>
      <c r="E39" s="32"/>
      <c r="H39" s="32"/>
      <c r="I39" s="32"/>
      <c r="J39" s="32"/>
      <c r="K39" s="32"/>
      <c r="L39" s="32"/>
      <c r="M39" s="32"/>
      <c r="N39" s="32"/>
      <c r="O39" s="32"/>
    </row>
    <row r="40" spans="3:15" ht="12.75">
      <c r="C40" s="32"/>
      <c r="D40" s="32"/>
      <c r="E40" s="32"/>
      <c r="H40" s="32"/>
      <c r="I40" s="32"/>
      <c r="J40" s="32"/>
      <c r="K40" s="32"/>
      <c r="L40" s="32"/>
      <c r="M40" s="32"/>
      <c r="N40" s="32"/>
      <c r="O40" s="32"/>
    </row>
    <row r="41" spans="3:15" ht="12.75">
      <c r="C41" s="32"/>
      <c r="D41" s="32"/>
      <c r="E41" s="32"/>
      <c r="H41" s="32"/>
      <c r="I41" s="32"/>
      <c r="J41" s="32"/>
      <c r="K41" s="32"/>
      <c r="L41" s="32"/>
      <c r="M41" s="32"/>
      <c r="N41" s="32"/>
      <c r="O41" s="32"/>
    </row>
    <row r="42" spans="3:15" ht="12.75">
      <c r="C42" s="32"/>
      <c r="D42" s="32"/>
      <c r="E42" s="32"/>
      <c r="H42" s="32"/>
      <c r="I42" s="32"/>
      <c r="J42" s="32"/>
      <c r="K42" s="32"/>
      <c r="L42" s="32"/>
      <c r="M42" s="32"/>
      <c r="N42" s="32"/>
      <c r="O42" s="32"/>
    </row>
    <row r="43" spans="3:15" ht="12.75">
      <c r="C43" s="32"/>
      <c r="D43" s="32"/>
      <c r="E43" s="32"/>
      <c r="H43" s="32"/>
      <c r="I43" s="32"/>
      <c r="J43" s="32"/>
      <c r="K43" s="32"/>
      <c r="L43" s="32"/>
      <c r="M43" s="32"/>
      <c r="N43" s="32"/>
      <c r="O43" s="32"/>
    </row>
    <row r="44" spans="3:15" ht="12.75">
      <c r="C44" s="32"/>
      <c r="D44" s="32"/>
      <c r="E44" s="32"/>
      <c r="H44" s="32"/>
      <c r="I44" s="32"/>
      <c r="J44" s="32"/>
      <c r="K44" s="32"/>
      <c r="L44" s="32"/>
      <c r="M44" s="32"/>
      <c r="N44" s="32"/>
      <c r="O44" s="32"/>
    </row>
    <row r="45" spans="3:15" ht="12.75">
      <c r="C45" s="32"/>
      <c r="D45" s="32"/>
      <c r="E45" s="32"/>
      <c r="H45" s="32"/>
      <c r="I45" s="32"/>
      <c r="J45" s="32"/>
      <c r="M45" s="32"/>
      <c r="N45" s="32"/>
      <c r="O45" s="32"/>
    </row>
    <row r="46" spans="3:15" ht="12.75">
      <c r="C46" s="32"/>
      <c r="D46" s="32"/>
      <c r="E46" s="32"/>
      <c r="H46" s="32"/>
      <c r="I46" s="32"/>
      <c r="J46" s="32"/>
      <c r="M46" s="32"/>
      <c r="N46" s="32"/>
      <c r="O46" s="32"/>
    </row>
    <row r="47" spans="3:15" ht="12.75">
      <c r="C47" s="32"/>
      <c r="D47" s="32"/>
      <c r="E47" s="32"/>
      <c r="H47" s="32"/>
      <c r="I47" s="32"/>
      <c r="J47" s="32"/>
      <c r="M47" s="32"/>
      <c r="N47" s="32"/>
      <c r="O47" s="32"/>
    </row>
    <row r="48" spans="3:15" ht="12.75">
      <c r="C48" s="32"/>
      <c r="D48" s="32"/>
      <c r="E48" s="32"/>
      <c r="M48" s="32"/>
      <c r="N48" s="32"/>
      <c r="O48" s="32"/>
    </row>
    <row r="49" spans="3:15" ht="12.75">
      <c r="C49" s="32"/>
      <c r="D49" s="32"/>
      <c r="E49" s="32"/>
      <c r="M49" s="32"/>
      <c r="N49" s="32"/>
      <c r="O49" s="32"/>
    </row>
    <row r="50" spans="3:15" ht="12.75">
      <c r="C50" s="32"/>
      <c r="D50" s="32"/>
      <c r="E50" s="32"/>
      <c r="M50" s="32"/>
      <c r="N50" s="32"/>
      <c r="O50" s="32"/>
    </row>
    <row r="51" spans="13:14" ht="12.75">
      <c r="M51" s="32"/>
      <c r="N51" s="32"/>
    </row>
    <row r="52" spans="13:14" ht="12.75">
      <c r="M52" s="32"/>
      <c r="N52" s="32"/>
    </row>
    <row r="53" spans="13:14" ht="12.75">
      <c r="M53" s="32"/>
      <c r="N53" s="32"/>
    </row>
    <row r="54" spans="13:14" ht="12.75">
      <c r="M54" s="32"/>
      <c r="N54" s="32"/>
    </row>
    <row r="55" spans="13:14" ht="12.75">
      <c r="M55" s="32"/>
      <c r="N55" s="32"/>
    </row>
    <row r="56" spans="13:14" ht="12.75">
      <c r="M56" s="32"/>
      <c r="N56" s="32"/>
    </row>
    <row r="57" spans="13:14" ht="12.75">
      <c r="M57" s="32"/>
      <c r="N57" s="32"/>
    </row>
    <row r="58" spans="13:14" ht="12.75">
      <c r="M58" s="32"/>
      <c r="N58" s="32"/>
    </row>
    <row r="59" spans="13:14" ht="12.75">
      <c r="M59" s="32"/>
      <c r="N59" s="32"/>
    </row>
    <row r="60" spans="13:14" ht="12.75">
      <c r="M60" s="32"/>
      <c r="N60" s="32"/>
    </row>
    <row r="61" spans="13:14" ht="12.75">
      <c r="M61" s="32"/>
      <c r="N61" s="32"/>
    </row>
    <row r="62" spans="13:14" ht="12.75">
      <c r="M62" s="32"/>
      <c r="N62" s="32"/>
    </row>
    <row r="63" spans="13:14" ht="12.75">
      <c r="M63" s="32"/>
      <c r="N63" s="32"/>
    </row>
    <row r="64" spans="13:14" ht="12.75">
      <c r="M64" s="32"/>
      <c r="N64" s="32"/>
    </row>
    <row r="65" spans="13:14" ht="12.75">
      <c r="M65" s="32"/>
      <c r="N65" s="32"/>
    </row>
    <row r="66" spans="13:14" ht="12.75">
      <c r="M66" s="32"/>
      <c r="N66" s="32"/>
    </row>
    <row r="67" spans="13:14" ht="12.75">
      <c r="M67" s="32"/>
      <c r="N67" s="32"/>
    </row>
    <row r="68" spans="13:14" ht="12.75">
      <c r="M68" s="32"/>
      <c r="N68" s="32"/>
    </row>
    <row r="69" spans="13:14" ht="12.75">
      <c r="M69" s="32"/>
      <c r="N69" s="32"/>
    </row>
    <row r="70" spans="13:14" ht="12.75">
      <c r="M70" s="32"/>
      <c r="N70" s="32"/>
    </row>
    <row r="71" spans="13:14" ht="12.75">
      <c r="M71" s="32"/>
      <c r="N71" s="32"/>
    </row>
    <row r="72" spans="13:14" ht="12.75">
      <c r="M72" s="32"/>
      <c r="N72" s="32"/>
    </row>
    <row r="73" spans="13:14" ht="12.75">
      <c r="M73" s="32"/>
      <c r="N73" s="32"/>
    </row>
    <row r="74" spans="13:14" ht="12.75">
      <c r="M74" s="32"/>
      <c r="N74" s="32"/>
    </row>
    <row r="75" spans="13:14" ht="12.75">
      <c r="M75" s="32"/>
      <c r="N75" s="32"/>
    </row>
    <row r="76" spans="13:14" ht="12.75">
      <c r="M76" s="32"/>
      <c r="N76" s="32"/>
    </row>
    <row r="77" spans="13:14" ht="12.75">
      <c r="M77" s="32"/>
      <c r="N77" s="32"/>
    </row>
    <row r="78" spans="13:14" ht="12.75">
      <c r="M78" s="32"/>
      <c r="N78" s="32"/>
    </row>
    <row r="79" spans="13:14" ht="12.75">
      <c r="M79" s="32"/>
      <c r="N79" s="32"/>
    </row>
    <row r="80" spans="13:14" ht="12.75">
      <c r="M80" s="32"/>
      <c r="N80" s="32"/>
    </row>
    <row r="81" spans="13:14" ht="12.75">
      <c r="M81" s="32"/>
      <c r="N81" s="32"/>
    </row>
    <row r="82" spans="13:14" ht="12.75">
      <c r="M82" s="32"/>
      <c r="N82" s="32"/>
    </row>
    <row r="83" spans="13:14" ht="12.75">
      <c r="M83" s="32"/>
      <c r="N83" s="32"/>
    </row>
    <row r="84" spans="13:14" ht="12.75">
      <c r="M84" s="32"/>
      <c r="N84" s="32"/>
    </row>
    <row r="85" spans="13:14" ht="12.75">
      <c r="M85" s="32"/>
      <c r="N85" s="32"/>
    </row>
    <row r="86" spans="13:14" ht="12.75">
      <c r="M86" s="32"/>
      <c r="N86" s="32"/>
    </row>
    <row r="87" spans="13:14" ht="12.75">
      <c r="M87" s="32"/>
      <c r="N87" s="32"/>
    </row>
    <row r="88" spans="13:14" ht="12.75">
      <c r="M88" s="32"/>
      <c r="N88" s="32"/>
    </row>
    <row r="89" spans="13:14" ht="12.75">
      <c r="M89" s="32"/>
      <c r="N89" s="32"/>
    </row>
    <row r="90" spans="13:14" ht="12.75">
      <c r="M90" s="32"/>
      <c r="N90" s="32"/>
    </row>
    <row r="91" spans="13:14" ht="12.75">
      <c r="M91" s="32"/>
      <c r="N91" s="32"/>
    </row>
    <row r="92" spans="13:14" ht="12.75">
      <c r="M92" s="32"/>
      <c r="N92" s="32"/>
    </row>
    <row r="93" spans="13:14" ht="12.75">
      <c r="M93" s="32"/>
      <c r="N93" s="32"/>
    </row>
    <row r="94" spans="13:14" ht="12.75">
      <c r="M94" s="32"/>
      <c r="N94" s="32"/>
    </row>
    <row r="95" spans="13:14" ht="12.75">
      <c r="M95" s="32"/>
      <c r="N95" s="32"/>
    </row>
    <row r="96" spans="13:14" ht="12.75">
      <c r="M96" s="32"/>
      <c r="N96" s="32"/>
    </row>
    <row r="97" spans="13:14" ht="12.75">
      <c r="M97" s="32"/>
      <c r="N97" s="32"/>
    </row>
    <row r="98" spans="13:14" ht="12.75">
      <c r="M98" s="32"/>
      <c r="N98" s="32"/>
    </row>
    <row r="99" spans="13:14" ht="12.75">
      <c r="M99" s="32"/>
      <c r="N99" s="32"/>
    </row>
    <row r="100" spans="13:14" ht="12.75">
      <c r="M100" s="32"/>
      <c r="N100" s="32"/>
    </row>
    <row r="101" spans="13:14" ht="12.75">
      <c r="M101" s="32"/>
      <c r="N101" s="32"/>
    </row>
    <row r="102" spans="13:14" ht="12.75">
      <c r="M102" s="32"/>
      <c r="N102" s="32"/>
    </row>
    <row r="103" spans="13:14" ht="12.75">
      <c r="M103" s="32"/>
      <c r="N103" s="32"/>
    </row>
    <row r="104" spans="13:14" ht="12.75">
      <c r="M104" s="32"/>
      <c r="N104" s="32"/>
    </row>
    <row r="105" spans="13:14" ht="12.75">
      <c r="M105" s="32"/>
      <c r="N105" s="32"/>
    </row>
    <row r="106" spans="13:14" ht="12.75">
      <c r="M106" s="32"/>
      <c r="N106" s="32"/>
    </row>
    <row r="107" spans="13:14" ht="12.75">
      <c r="M107" s="32"/>
      <c r="N107" s="32"/>
    </row>
    <row r="108" spans="13:14" ht="12.75">
      <c r="M108" s="32"/>
      <c r="N108" s="32"/>
    </row>
    <row r="109" spans="13:14" ht="12.75">
      <c r="M109" s="32"/>
      <c r="N109" s="32"/>
    </row>
    <row r="110" spans="13:14" ht="12.75">
      <c r="M110" s="32"/>
      <c r="N110" s="32"/>
    </row>
    <row r="111" spans="13:14" ht="12.75">
      <c r="M111" s="32"/>
      <c r="N111" s="32"/>
    </row>
    <row r="112" spans="13:14" ht="12.75">
      <c r="M112" s="32"/>
      <c r="N112" s="32"/>
    </row>
    <row r="113" spans="13:14" ht="12.75">
      <c r="M113" s="32"/>
      <c r="N113" s="32"/>
    </row>
  </sheetData>
  <sheetProtection/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8"/>
  <sheetViews>
    <sheetView tabSelected="1" zoomScalePageLayoutView="0" workbookViewId="0" topLeftCell="A1">
      <selection activeCell="A336" sqref="A336"/>
    </sheetView>
  </sheetViews>
  <sheetFormatPr defaultColWidth="11.421875" defaultRowHeight="12.75"/>
  <cols>
    <col min="1" max="1" width="6.421875" style="246" customWidth="1"/>
    <col min="2" max="2" width="21.28125" style="246" customWidth="1"/>
    <col min="3" max="5" width="8.7109375" style="246" customWidth="1"/>
    <col min="6" max="6" width="6.7109375" style="246" customWidth="1"/>
    <col min="7" max="9" width="8.7109375" style="246" customWidth="1"/>
    <col min="10" max="10" width="7.00390625" style="246" customWidth="1"/>
    <col min="11" max="12" width="9.28125" style="246" customWidth="1"/>
    <col min="13" max="13" width="9.140625" style="246" customWidth="1"/>
    <col min="14" max="14" width="6.7109375" style="246" customWidth="1"/>
    <col min="15" max="15" width="1.57421875" style="246" customWidth="1"/>
    <col min="16" max="16" width="5.7109375" style="246" customWidth="1"/>
    <col min="17" max="17" width="2.421875" style="246" customWidth="1"/>
    <col min="18" max="16384" width="11.421875" style="246" customWidth="1"/>
  </cols>
  <sheetData>
    <row r="1" spans="1:2" s="128" customFormat="1" ht="12.75">
      <c r="A1" s="126" t="s">
        <v>0</v>
      </c>
      <c r="B1" s="127"/>
    </row>
    <row r="2" spans="1:14" s="131" customFormat="1" ht="18.75" customHeight="1">
      <c r="A2" s="129" t="s">
        <v>378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s="132" customFormat="1" ht="12.75" customHeight="1">
      <c r="A3" s="273" t="s">
        <v>1</v>
      </c>
      <c r="B3" s="274"/>
      <c r="C3" s="275" t="s">
        <v>283</v>
      </c>
      <c r="D3" s="276"/>
      <c r="E3" s="276"/>
      <c r="F3" s="277"/>
      <c r="G3" s="275" t="s">
        <v>298</v>
      </c>
      <c r="H3" s="276"/>
      <c r="I3" s="276"/>
      <c r="J3" s="277"/>
      <c r="K3" s="275" t="s">
        <v>296</v>
      </c>
      <c r="L3" s="276"/>
      <c r="M3" s="276"/>
      <c r="N3" s="277"/>
    </row>
    <row r="4" spans="1:14" s="87" customFormat="1" ht="12">
      <c r="A4" s="133"/>
      <c r="B4" s="134"/>
      <c r="C4" s="135">
        <v>2016</v>
      </c>
      <c r="D4" s="136">
        <v>2015</v>
      </c>
      <c r="E4" s="137" t="s">
        <v>297</v>
      </c>
      <c r="F4" s="138"/>
      <c r="G4" s="135">
        <v>2016</v>
      </c>
      <c r="H4" s="136">
        <v>2015</v>
      </c>
      <c r="I4" s="137" t="s">
        <v>297</v>
      </c>
      <c r="J4" s="138"/>
      <c r="K4" s="135">
        <v>2016</v>
      </c>
      <c r="L4" s="136">
        <v>2015</v>
      </c>
      <c r="M4" s="272" t="s">
        <v>297</v>
      </c>
      <c r="N4" s="271"/>
    </row>
    <row r="5" spans="1:14" s="87" customFormat="1" ht="12.75" customHeight="1">
      <c r="A5" s="139">
        <v>1001</v>
      </c>
      <c r="B5" s="258" t="s">
        <v>3</v>
      </c>
      <c r="C5" s="103">
        <v>202</v>
      </c>
      <c r="D5" s="103">
        <v>162</v>
      </c>
      <c r="E5" s="140">
        <f aca="true" t="shared" si="0" ref="E5:E35">SUM(C5-D5)</f>
        <v>40</v>
      </c>
      <c r="F5" s="141">
        <f aca="true" t="shared" si="1" ref="F5:F35">SUM(E5/D5%)</f>
        <v>24.7</v>
      </c>
      <c r="G5" s="143">
        <v>113</v>
      </c>
      <c r="H5" s="143">
        <v>124</v>
      </c>
      <c r="I5" s="140">
        <f aca="true" t="shared" si="2" ref="I5:I35">SUM(G5-H5)</f>
        <v>-11</v>
      </c>
      <c r="J5" s="142">
        <f>SUM(I5/H5%)</f>
        <v>-8.9</v>
      </c>
      <c r="K5" s="143">
        <f aca="true" t="shared" si="3" ref="K5:K35">SUM(C5+G5)</f>
        <v>315</v>
      </c>
      <c r="L5" s="140">
        <f aca="true" t="shared" si="4" ref="L5:L35">SUM(D5+H5)</f>
        <v>286</v>
      </c>
      <c r="M5" s="140">
        <f aca="true" t="shared" si="5" ref="M5:M35">SUM(K5-L5)</f>
        <v>29</v>
      </c>
      <c r="N5" s="144">
        <f aca="true" t="shared" si="6" ref="N5:N35">SUM(M5/L5%)</f>
        <v>10.1</v>
      </c>
    </row>
    <row r="6" spans="1:16" s="87" customFormat="1" ht="12.75" customHeight="1">
      <c r="A6" s="54">
        <v>1002</v>
      </c>
      <c r="B6" s="64" t="s">
        <v>4</v>
      </c>
      <c r="C6" s="92">
        <v>81</v>
      </c>
      <c r="D6" s="92">
        <v>90</v>
      </c>
      <c r="E6" s="95">
        <f t="shared" si="0"/>
        <v>-9</v>
      </c>
      <c r="F6" s="145">
        <f t="shared" si="1"/>
        <v>-10</v>
      </c>
      <c r="G6" s="93">
        <v>20</v>
      </c>
      <c r="H6" s="93">
        <v>20</v>
      </c>
      <c r="I6" s="95">
        <f t="shared" si="2"/>
        <v>0</v>
      </c>
      <c r="J6" s="94">
        <f>SUM(I6/H6%)</f>
        <v>0</v>
      </c>
      <c r="K6" s="102">
        <f t="shared" si="3"/>
        <v>101</v>
      </c>
      <c r="L6" s="95">
        <f t="shared" si="4"/>
        <v>110</v>
      </c>
      <c r="M6" s="95">
        <f t="shared" si="5"/>
        <v>-9</v>
      </c>
      <c r="N6" s="96">
        <f t="shared" si="6"/>
        <v>-8.2</v>
      </c>
      <c r="P6" s="146"/>
    </row>
    <row r="7" spans="1:14" s="87" customFormat="1" ht="12.75" customHeight="1">
      <c r="A7" s="54">
        <v>1003</v>
      </c>
      <c r="B7" s="64" t="s">
        <v>5</v>
      </c>
      <c r="C7" s="92">
        <v>126</v>
      </c>
      <c r="D7" s="92">
        <v>129</v>
      </c>
      <c r="E7" s="95">
        <f t="shared" si="0"/>
        <v>-3</v>
      </c>
      <c r="F7" s="145">
        <f t="shared" si="1"/>
        <v>-2.3</v>
      </c>
      <c r="G7" s="93">
        <v>25</v>
      </c>
      <c r="H7" s="93">
        <v>26</v>
      </c>
      <c r="I7" s="95">
        <f t="shared" si="2"/>
        <v>-1</v>
      </c>
      <c r="J7" s="94">
        <f>SUM(I7/H7%)</f>
        <v>-3.8</v>
      </c>
      <c r="K7" s="102">
        <f t="shared" si="3"/>
        <v>151</v>
      </c>
      <c r="L7" s="95">
        <f t="shared" si="4"/>
        <v>155</v>
      </c>
      <c r="M7" s="95">
        <f t="shared" si="5"/>
        <v>-4</v>
      </c>
      <c r="N7" s="96">
        <f t="shared" si="6"/>
        <v>-2.6</v>
      </c>
    </row>
    <row r="8" spans="1:14" s="87" customFormat="1" ht="12.75" customHeight="1">
      <c r="A8" s="54">
        <v>1004</v>
      </c>
      <c r="B8" s="64" t="s">
        <v>7</v>
      </c>
      <c r="C8" s="92">
        <v>95</v>
      </c>
      <c r="D8" s="92">
        <v>86</v>
      </c>
      <c r="E8" s="95">
        <f t="shared" si="0"/>
        <v>9</v>
      </c>
      <c r="F8" s="145">
        <f t="shared" si="1"/>
        <v>10.5</v>
      </c>
      <c r="G8" s="93">
        <v>15</v>
      </c>
      <c r="H8" s="93">
        <v>15</v>
      </c>
      <c r="I8" s="95">
        <f t="shared" si="2"/>
        <v>0</v>
      </c>
      <c r="J8" s="94">
        <f>SUM(I8/H8%)</f>
        <v>0</v>
      </c>
      <c r="K8" s="102">
        <f t="shared" si="3"/>
        <v>110</v>
      </c>
      <c r="L8" s="95">
        <f t="shared" si="4"/>
        <v>101</v>
      </c>
      <c r="M8" s="95">
        <f t="shared" si="5"/>
        <v>9</v>
      </c>
      <c r="N8" s="96">
        <f t="shared" si="6"/>
        <v>8.9</v>
      </c>
    </row>
    <row r="9" spans="1:14" s="87" customFormat="1" ht="12.75" customHeight="1">
      <c r="A9" s="54">
        <v>1005</v>
      </c>
      <c r="B9" s="64" t="s">
        <v>6</v>
      </c>
      <c r="C9" s="92">
        <v>111</v>
      </c>
      <c r="D9" s="92">
        <v>113</v>
      </c>
      <c r="E9" s="95">
        <f t="shared" si="0"/>
        <v>-2</v>
      </c>
      <c r="F9" s="145">
        <f t="shared" si="1"/>
        <v>-1.8</v>
      </c>
      <c r="G9" s="93">
        <v>63</v>
      </c>
      <c r="H9" s="93">
        <v>45</v>
      </c>
      <c r="I9" s="95">
        <f t="shared" si="2"/>
        <v>18</v>
      </c>
      <c r="J9" s="94">
        <f>SUM(I9/H9%)</f>
        <v>40</v>
      </c>
      <c r="K9" s="102">
        <f t="shared" si="3"/>
        <v>174</v>
      </c>
      <c r="L9" s="95">
        <f t="shared" si="4"/>
        <v>158</v>
      </c>
      <c r="M9" s="95">
        <f t="shared" si="5"/>
        <v>16</v>
      </c>
      <c r="N9" s="96">
        <f t="shared" si="6"/>
        <v>10.1</v>
      </c>
    </row>
    <row r="10" spans="1:14" s="87" customFormat="1" ht="12.75" customHeight="1">
      <c r="A10" s="54">
        <v>1007</v>
      </c>
      <c r="B10" s="64" t="s">
        <v>8</v>
      </c>
      <c r="C10" s="92">
        <v>22</v>
      </c>
      <c r="D10" s="92">
        <v>26</v>
      </c>
      <c r="E10" s="95">
        <f t="shared" si="0"/>
        <v>-4</v>
      </c>
      <c r="F10" s="145">
        <f t="shared" si="1"/>
        <v>-15.4</v>
      </c>
      <c r="G10" s="93">
        <v>0</v>
      </c>
      <c r="H10" s="93">
        <v>0</v>
      </c>
      <c r="I10" s="95">
        <f t="shared" si="2"/>
        <v>0</v>
      </c>
      <c r="J10" s="94">
        <v>0</v>
      </c>
      <c r="K10" s="102">
        <f t="shared" si="3"/>
        <v>22</v>
      </c>
      <c r="L10" s="95">
        <f t="shared" si="4"/>
        <v>26</v>
      </c>
      <c r="M10" s="95">
        <f t="shared" si="5"/>
        <v>-4</v>
      </c>
      <c r="N10" s="96">
        <f t="shared" si="6"/>
        <v>-15.4</v>
      </c>
    </row>
    <row r="11" spans="1:14" s="87" customFormat="1" ht="12.75" customHeight="1">
      <c r="A11" s="253">
        <v>1008</v>
      </c>
      <c r="B11" s="255" t="s">
        <v>9</v>
      </c>
      <c r="C11" s="262">
        <v>0</v>
      </c>
      <c r="D11" s="262">
        <v>24</v>
      </c>
      <c r="E11" s="95">
        <f t="shared" si="0"/>
        <v>-24</v>
      </c>
      <c r="F11" s="145">
        <f t="shared" si="1"/>
        <v>-100</v>
      </c>
      <c r="G11" s="263">
        <v>0</v>
      </c>
      <c r="H11" s="263">
        <v>0</v>
      </c>
      <c r="I11" s="264">
        <f t="shared" si="2"/>
        <v>0</v>
      </c>
      <c r="J11" s="89">
        <v>0</v>
      </c>
      <c r="K11" s="265">
        <f t="shared" si="3"/>
        <v>0</v>
      </c>
      <c r="L11" s="264">
        <f t="shared" si="4"/>
        <v>24</v>
      </c>
      <c r="M11" s="95">
        <f t="shared" si="5"/>
        <v>-24</v>
      </c>
      <c r="N11" s="96">
        <f t="shared" si="6"/>
        <v>-100</v>
      </c>
    </row>
    <row r="12" spans="1:14" s="87" customFormat="1" ht="12.75" customHeight="1">
      <c r="A12" s="54">
        <v>1010</v>
      </c>
      <c r="B12" s="64" t="s">
        <v>2</v>
      </c>
      <c r="C12" s="256">
        <v>193</v>
      </c>
      <c r="D12" s="256">
        <v>197</v>
      </c>
      <c r="E12" s="95">
        <f t="shared" si="0"/>
        <v>-4</v>
      </c>
      <c r="F12" s="145">
        <f t="shared" si="1"/>
        <v>-2</v>
      </c>
      <c r="G12" s="257">
        <v>119</v>
      </c>
      <c r="H12" s="257">
        <v>125</v>
      </c>
      <c r="I12" s="95">
        <f t="shared" si="2"/>
        <v>-6</v>
      </c>
      <c r="J12" s="94">
        <f aca="true" t="shared" si="7" ref="J12:J20">SUM(I12/H12%)</f>
        <v>-4.8</v>
      </c>
      <c r="K12" s="102">
        <f t="shared" si="3"/>
        <v>312</v>
      </c>
      <c r="L12" s="95">
        <f t="shared" si="4"/>
        <v>322</v>
      </c>
      <c r="M12" s="95">
        <f t="shared" si="5"/>
        <v>-10</v>
      </c>
      <c r="N12" s="96">
        <f t="shared" si="6"/>
        <v>-3.1</v>
      </c>
    </row>
    <row r="13" spans="1:14" s="87" customFormat="1" ht="12.75" customHeight="1">
      <c r="A13" s="54">
        <v>1153</v>
      </c>
      <c r="B13" s="91" t="s">
        <v>363</v>
      </c>
      <c r="C13" s="92">
        <v>32</v>
      </c>
      <c r="D13" s="92">
        <v>33</v>
      </c>
      <c r="E13" s="95">
        <f t="shared" si="0"/>
        <v>-1</v>
      </c>
      <c r="F13" s="94">
        <f t="shared" si="1"/>
        <v>-3</v>
      </c>
      <c r="G13" s="93">
        <v>10</v>
      </c>
      <c r="H13" s="93">
        <v>1</v>
      </c>
      <c r="I13" s="95">
        <f t="shared" si="2"/>
        <v>9</v>
      </c>
      <c r="J13" s="94">
        <f t="shared" si="7"/>
        <v>900</v>
      </c>
      <c r="K13" s="102">
        <f t="shared" si="3"/>
        <v>42</v>
      </c>
      <c r="L13" s="95">
        <f t="shared" si="4"/>
        <v>34</v>
      </c>
      <c r="M13" s="95">
        <f t="shared" si="5"/>
        <v>8</v>
      </c>
      <c r="N13" s="96">
        <f t="shared" si="6"/>
        <v>23.5</v>
      </c>
    </row>
    <row r="14" spans="1:14" s="87" customFormat="1" ht="12.75" customHeight="1">
      <c r="A14" s="54">
        <v>1154</v>
      </c>
      <c r="B14" s="64" t="s">
        <v>10</v>
      </c>
      <c r="C14" s="92">
        <v>49</v>
      </c>
      <c r="D14" s="92">
        <v>57</v>
      </c>
      <c r="E14" s="95">
        <f t="shared" si="0"/>
        <v>-8</v>
      </c>
      <c r="F14" s="94">
        <f t="shared" si="1"/>
        <v>-14</v>
      </c>
      <c r="G14" s="93">
        <v>25</v>
      </c>
      <c r="H14" s="93">
        <v>20</v>
      </c>
      <c r="I14" s="95">
        <f t="shared" si="2"/>
        <v>5</v>
      </c>
      <c r="J14" s="94">
        <f t="shared" si="7"/>
        <v>25</v>
      </c>
      <c r="K14" s="102">
        <f t="shared" si="3"/>
        <v>74</v>
      </c>
      <c r="L14" s="95">
        <f t="shared" si="4"/>
        <v>77</v>
      </c>
      <c r="M14" s="95">
        <f t="shared" si="5"/>
        <v>-3</v>
      </c>
      <c r="N14" s="96">
        <f t="shared" si="6"/>
        <v>-3.9</v>
      </c>
    </row>
    <row r="15" spans="1:14" s="87" customFormat="1" ht="12.75" customHeight="1">
      <c r="A15" s="54">
        <v>1155</v>
      </c>
      <c r="B15" s="64" t="s">
        <v>11</v>
      </c>
      <c r="C15" s="92">
        <v>31</v>
      </c>
      <c r="D15" s="92">
        <v>34</v>
      </c>
      <c r="E15" s="95">
        <f t="shared" si="0"/>
        <v>-3</v>
      </c>
      <c r="F15" s="94">
        <f t="shared" si="1"/>
        <v>-8.8</v>
      </c>
      <c r="G15" s="93">
        <v>18</v>
      </c>
      <c r="H15" s="93">
        <v>15</v>
      </c>
      <c r="I15" s="95">
        <f t="shared" si="2"/>
        <v>3</v>
      </c>
      <c r="J15" s="94">
        <f t="shared" si="7"/>
        <v>20</v>
      </c>
      <c r="K15" s="102">
        <f t="shared" si="3"/>
        <v>49</v>
      </c>
      <c r="L15" s="95">
        <f t="shared" si="4"/>
        <v>49</v>
      </c>
      <c r="M15" s="95">
        <f t="shared" si="5"/>
        <v>0</v>
      </c>
      <c r="N15" s="96">
        <f t="shared" si="6"/>
        <v>0</v>
      </c>
    </row>
    <row r="16" spans="1:14" s="87" customFormat="1" ht="12.75" customHeight="1">
      <c r="A16" s="54">
        <v>1158</v>
      </c>
      <c r="B16" s="64" t="s">
        <v>12</v>
      </c>
      <c r="C16" s="92">
        <v>118</v>
      </c>
      <c r="D16" s="92">
        <v>105</v>
      </c>
      <c r="E16" s="95">
        <f t="shared" si="0"/>
        <v>13</v>
      </c>
      <c r="F16" s="94">
        <f t="shared" si="1"/>
        <v>12.4</v>
      </c>
      <c r="G16" s="93">
        <v>30</v>
      </c>
      <c r="H16" s="93">
        <v>15</v>
      </c>
      <c r="I16" s="95">
        <f t="shared" si="2"/>
        <v>15</v>
      </c>
      <c r="J16" s="94">
        <f t="shared" si="7"/>
        <v>100</v>
      </c>
      <c r="K16" s="102">
        <f t="shared" si="3"/>
        <v>148</v>
      </c>
      <c r="L16" s="95">
        <f t="shared" si="4"/>
        <v>120</v>
      </c>
      <c r="M16" s="95">
        <f t="shared" si="5"/>
        <v>28</v>
      </c>
      <c r="N16" s="96">
        <f t="shared" si="6"/>
        <v>23.3</v>
      </c>
    </row>
    <row r="17" spans="1:14" s="87" customFormat="1" ht="12.75" customHeight="1">
      <c r="A17" s="54">
        <v>1159</v>
      </c>
      <c r="B17" s="64" t="s">
        <v>13</v>
      </c>
      <c r="C17" s="92">
        <v>82</v>
      </c>
      <c r="D17" s="92">
        <v>87</v>
      </c>
      <c r="E17" s="95">
        <f t="shared" si="0"/>
        <v>-5</v>
      </c>
      <c r="F17" s="94">
        <f t="shared" si="1"/>
        <v>-5.7</v>
      </c>
      <c r="G17" s="93">
        <v>10</v>
      </c>
      <c r="H17" s="93">
        <v>11</v>
      </c>
      <c r="I17" s="95">
        <f t="shared" si="2"/>
        <v>-1</v>
      </c>
      <c r="J17" s="94">
        <f t="shared" si="7"/>
        <v>-9.1</v>
      </c>
      <c r="K17" s="102">
        <f t="shared" si="3"/>
        <v>92</v>
      </c>
      <c r="L17" s="95">
        <f t="shared" si="4"/>
        <v>98</v>
      </c>
      <c r="M17" s="95">
        <f t="shared" si="5"/>
        <v>-6</v>
      </c>
      <c r="N17" s="96">
        <f t="shared" si="6"/>
        <v>-6.1</v>
      </c>
    </row>
    <row r="18" spans="1:14" s="87" customFormat="1" ht="12.75" customHeight="1">
      <c r="A18" s="54">
        <v>1160</v>
      </c>
      <c r="B18" s="64" t="s">
        <v>349</v>
      </c>
      <c r="C18" s="92">
        <v>66</v>
      </c>
      <c r="D18" s="92">
        <v>67</v>
      </c>
      <c r="E18" s="95">
        <f t="shared" si="0"/>
        <v>-1</v>
      </c>
      <c r="F18" s="94">
        <f t="shared" si="1"/>
        <v>-1.5</v>
      </c>
      <c r="G18" s="93">
        <v>45</v>
      </c>
      <c r="H18" s="93">
        <v>39</v>
      </c>
      <c r="I18" s="95">
        <f t="shared" si="2"/>
        <v>6</v>
      </c>
      <c r="J18" s="94">
        <f t="shared" si="7"/>
        <v>15.4</v>
      </c>
      <c r="K18" s="102">
        <f t="shared" si="3"/>
        <v>111</v>
      </c>
      <c r="L18" s="95">
        <f t="shared" si="4"/>
        <v>106</v>
      </c>
      <c r="M18" s="95">
        <f t="shared" si="5"/>
        <v>5</v>
      </c>
      <c r="N18" s="96">
        <f t="shared" si="6"/>
        <v>4.7</v>
      </c>
    </row>
    <row r="19" spans="1:14" s="87" customFormat="1" ht="12.75" customHeight="1">
      <c r="A19" s="54">
        <v>1162</v>
      </c>
      <c r="B19" s="64" t="s">
        <v>332</v>
      </c>
      <c r="C19" s="92">
        <v>61</v>
      </c>
      <c r="D19" s="92">
        <v>63</v>
      </c>
      <c r="E19" s="95">
        <f t="shared" si="0"/>
        <v>-2</v>
      </c>
      <c r="F19" s="94">
        <f t="shared" si="1"/>
        <v>-3.2</v>
      </c>
      <c r="G19" s="93">
        <v>5</v>
      </c>
      <c r="H19" s="93">
        <v>5</v>
      </c>
      <c r="I19" s="95">
        <f t="shared" si="2"/>
        <v>0</v>
      </c>
      <c r="J19" s="94">
        <f t="shared" si="7"/>
        <v>0</v>
      </c>
      <c r="K19" s="102">
        <f t="shared" si="3"/>
        <v>66</v>
      </c>
      <c r="L19" s="95">
        <f t="shared" si="4"/>
        <v>68</v>
      </c>
      <c r="M19" s="95">
        <f t="shared" si="5"/>
        <v>-2</v>
      </c>
      <c r="N19" s="96">
        <f t="shared" si="6"/>
        <v>-2.9</v>
      </c>
    </row>
    <row r="20" spans="1:14" s="87" customFormat="1" ht="12.75" customHeight="1">
      <c r="A20" s="54">
        <v>1164</v>
      </c>
      <c r="B20" s="91" t="s">
        <v>364</v>
      </c>
      <c r="C20" s="92">
        <v>61</v>
      </c>
      <c r="D20" s="92">
        <v>68</v>
      </c>
      <c r="E20" s="95">
        <f t="shared" si="0"/>
        <v>-7</v>
      </c>
      <c r="F20" s="94">
        <f t="shared" si="1"/>
        <v>-10.3</v>
      </c>
      <c r="G20" s="93">
        <v>24</v>
      </c>
      <c r="H20" s="93">
        <v>28</v>
      </c>
      <c r="I20" s="95">
        <f t="shared" si="2"/>
        <v>-4</v>
      </c>
      <c r="J20" s="94">
        <f t="shared" si="7"/>
        <v>-14.3</v>
      </c>
      <c r="K20" s="102">
        <f t="shared" si="3"/>
        <v>85</v>
      </c>
      <c r="L20" s="95">
        <f t="shared" si="4"/>
        <v>96</v>
      </c>
      <c r="M20" s="95">
        <f t="shared" si="5"/>
        <v>-11</v>
      </c>
      <c r="N20" s="96">
        <f t="shared" si="6"/>
        <v>-11.5</v>
      </c>
    </row>
    <row r="21" spans="1:14" s="87" customFormat="1" ht="12.75" customHeight="1">
      <c r="A21" s="54">
        <v>1165</v>
      </c>
      <c r="B21" s="64" t="s">
        <v>14</v>
      </c>
      <c r="C21" s="92">
        <v>71</v>
      </c>
      <c r="D21" s="92">
        <v>66</v>
      </c>
      <c r="E21" s="95">
        <f t="shared" si="0"/>
        <v>5</v>
      </c>
      <c r="F21" s="94">
        <f t="shared" si="1"/>
        <v>7.6</v>
      </c>
      <c r="G21" s="93">
        <v>20</v>
      </c>
      <c r="H21" s="93">
        <v>14</v>
      </c>
      <c r="I21" s="95">
        <f t="shared" si="2"/>
        <v>6</v>
      </c>
      <c r="J21" s="94">
        <f aca="true" t="shared" si="8" ref="J21:J31">SUM(I21/H21%)</f>
        <v>42.9</v>
      </c>
      <c r="K21" s="102">
        <f t="shared" si="3"/>
        <v>91</v>
      </c>
      <c r="L21" s="95">
        <f t="shared" si="4"/>
        <v>80</v>
      </c>
      <c r="M21" s="95">
        <f t="shared" si="5"/>
        <v>11</v>
      </c>
      <c r="N21" s="96">
        <f t="shared" si="6"/>
        <v>13.8</v>
      </c>
    </row>
    <row r="22" spans="1:14" s="87" customFormat="1" ht="12.75" customHeight="1">
      <c r="A22" s="54">
        <v>1166</v>
      </c>
      <c r="B22" s="64" t="s">
        <v>15</v>
      </c>
      <c r="C22" s="92">
        <v>37</v>
      </c>
      <c r="D22" s="92">
        <v>42</v>
      </c>
      <c r="E22" s="95">
        <f t="shared" si="0"/>
        <v>-5</v>
      </c>
      <c r="F22" s="94">
        <f t="shared" si="1"/>
        <v>-11.9</v>
      </c>
      <c r="G22" s="93">
        <v>17</v>
      </c>
      <c r="H22" s="93">
        <v>28</v>
      </c>
      <c r="I22" s="95">
        <f t="shared" si="2"/>
        <v>-11</v>
      </c>
      <c r="J22" s="94">
        <f t="shared" si="8"/>
        <v>-39.3</v>
      </c>
      <c r="K22" s="102">
        <f t="shared" si="3"/>
        <v>54</v>
      </c>
      <c r="L22" s="95">
        <f t="shared" si="4"/>
        <v>70</v>
      </c>
      <c r="M22" s="95">
        <f t="shared" si="5"/>
        <v>-16</v>
      </c>
      <c r="N22" s="96">
        <f t="shared" si="6"/>
        <v>-22.9</v>
      </c>
    </row>
    <row r="23" spans="1:14" s="87" customFormat="1" ht="12.75" customHeight="1">
      <c r="A23" s="54">
        <v>1167</v>
      </c>
      <c r="B23" s="64" t="s">
        <v>16</v>
      </c>
      <c r="C23" s="92">
        <v>81</v>
      </c>
      <c r="D23" s="92">
        <v>91</v>
      </c>
      <c r="E23" s="95">
        <f t="shared" si="0"/>
        <v>-10</v>
      </c>
      <c r="F23" s="94">
        <f t="shared" si="1"/>
        <v>-11</v>
      </c>
      <c r="G23" s="93">
        <v>16</v>
      </c>
      <c r="H23" s="93">
        <v>19</v>
      </c>
      <c r="I23" s="95">
        <f t="shared" si="2"/>
        <v>-3</v>
      </c>
      <c r="J23" s="94">
        <f t="shared" si="8"/>
        <v>-15.8</v>
      </c>
      <c r="K23" s="102">
        <f t="shared" si="3"/>
        <v>97</v>
      </c>
      <c r="L23" s="95">
        <f t="shared" si="4"/>
        <v>110</v>
      </c>
      <c r="M23" s="95">
        <f t="shared" si="5"/>
        <v>-13</v>
      </c>
      <c r="N23" s="96">
        <f t="shared" si="6"/>
        <v>-11.8</v>
      </c>
    </row>
    <row r="24" spans="1:14" s="87" customFormat="1" ht="12.75" customHeight="1">
      <c r="A24" s="54">
        <v>1168</v>
      </c>
      <c r="B24" s="64" t="s">
        <v>17</v>
      </c>
      <c r="C24" s="92">
        <v>58</v>
      </c>
      <c r="D24" s="92">
        <v>62</v>
      </c>
      <c r="E24" s="95">
        <f t="shared" si="0"/>
        <v>-4</v>
      </c>
      <c r="F24" s="94">
        <f t="shared" si="1"/>
        <v>-6.5</v>
      </c>
      <c r="G24" s="93">
        <v>27</v>
      </c>
      <c r="H24" s="93">
        <v>30</v>
      </c>
      <c r="I24" s="95">
        <f t="shared" si="2"/>
        <v>-3</v>
      </c>
      <c r="J24" s="94">
        <f t="shared" si="8"/>
        <v>-10</v>
      </c>
      <c r="K24" s="102">
        <f t="shared" si="3"/>
        <v>85</v>
      </c>
      <c r="L24" s="95">
        <f t="shared" si="4"/>
        <v>92</v>
      </c>
      <c r="M24" s="95">
        <f t="shared" si="5"/>
        <v>-7</v>
      </c>
      <c r="N24" s="96">
        <f t="shared" si="6"/>
        <v>-7.6</v>
      </c>
    </row>
    <row r="25" spans="1:14" s="87" customFormat="1" ht="12.75" customHeight="1">
      <c r="A25" s="54">
        <v>1170</v>
      </c>
      <c r="B25" s="64" t="s">
        <v>18</v>
      </c>
      <c r="C25" s="92">
        <v>42</v>
      </c>
      <c r="D25" s="92">
        <v>48</v>
      </c>
      <c r="E25" s="95">
        <f t="shared" si="0"/>
        <v>-6</v>
      </c>
      <c r="F25" s="89">
        <f t="shared" si="1"/>
        <v>-12.5</v>
      </c>
      <c r="G25" s="93">
        <v>16</v>
      </c>
      <c r="H25" s="93">
        <v>18</v>
      </c>
      <c r="I25" s="95">
        <f t="shared" si="2"/>
        <v>-2</v>
      </c>
      <c r="J25" s="94">
        <f t="shared" si="8"/>
        <v>-11.1</v>
      </c>
      <c r="K25" s="102">
        <f t="shared" si="3"/>
        <v>58</v>
      </c>
      <c r="L25" s="95">
        <f t="shared" si="4"/>
        <v>66</v>
      </c>
      <c r="M25" s="95">
        <f t="shared" si="5"/>
        <v>-8</v>
      </c>
      <c r="N25" s="96">
        <f t="shared" si="6"/>
        <v>-12.1</v>
      </c>
    </row>
    <row r="26" spans="1:14" s="87" customFormat="1" ht="12.75" customHeight="1">
      <c r="A26" s="54">
        <v>1171</v>
      </c>
      <c r="B26" s="64" t="s">
        <v>19</v>
      </c>
      <c r="C26" s="92">
        <v>144</v>
      </c>
      <c r="D26" s="92">
        <v>139</v>
      </c>
      <c r="E26" s="95">
        <f t="shared" si="0"/>
        <v>5</v>
      </c>
      <c r="F26" s="94">
        <f t="shared" si="1"/>
        <v>3.6</v>
      </c>
      <c r="G26" s="93">
        <v>60</v>
      </c>
      <c r="H26" s="93">
        <v>61</v>
      </c>
      <c r="I26" s="95">
        <f t="shared" si="2"/>
        <v>-1</v>
      </c>
      <c r="J26" s="94">
        <f t="shared" si="8"/>
        <v>-1.6</v>
      </c>
      <c r="K26" s="102">
        <f t="shared" si="3"/>
        <v>204</v>
      </c>
      <c r="L26" s="95">
        <f t="shared" si="4"/>
        <v>200</v>
      </c>
      <c r="M26" s="95">
        <f t="shared" si="5"/>
        <v>4</v>
      </c>
      <c r="N26" s="96">
        <f t="shared" si="6"/>
        <v>2</v>
      </c>
    </row>
    <row r="27" spans="1:14" s="87" customFormat="1" ht="12.75" customHeight="1">
      <c r="A27" s="54">
        <v>1172</v>
      </c>
      <c r="B27" s="64" t="s">
        <v>351</v>
      </c>
      <c r="C27" s="92">
        <v>40</v>
      </c>
      <c r="D27" s="92">
        <v>41</v>
      </c>
      <c r="E27" s="95">
        <f t="shared" si="0"/>
        <v>-1</v>
      </c>
      <c r="F27" s="94">
        <f t="shared" si="1"/>
        <v>-2.4</v>
      </c>
      <c r="G27" s="93">
        <v>9</v>
      </c>
      <c r="H27" s="93">
        <v>12</v>
      </c>
      <c r="I27" s="95">
        <f t="shared" si="2"/>
        <v>-3</v>
      </c>
      <c r="J27" s="94">
        <f t="shared" si="8"/>
        <v>-25</v>
      </c>
      <c r="K27" s="102">
        <f t="shared" si="3"/>
        <v>49</v>
      </c>
      <c r="L27" s="95">
        <f t="shared" si="4"/>
        <v>53</v>
      </c>
      <c r="M27" s="95">
        <f t="shared" si="5"/>
        <v>-4</v>
      </c>
      <c r="N27" s="96">
        <f t="shared" si="6"/>
        <v>-7.5</v>
      </c>
    </row>
    <row r="28" spans="1:14" s="87" customFormat="1" ht="12.75" customHeight="1">
      <c r="A28" s="54">
        <v>1173</v>
      </c>
      <c r="B28" s="64" t="s">
        <v>289</v>
      </c>
      <c r="C28" s="92">
        <v>23</v>
      </c>
      <c r="D28" s="92">
        <v>31</v>
      </c>
      <c r="E28" s="95">
        <f t="shared" si="0"/>
        <v>-8</v>
      </c>
      <c r="F28" s="94">
        <f t="shared" si="1"/>
        <v>-25.8</v>
      </c>
      <c r="G28" s="93">
        <v>28</v>
      </c>
      <c r="H28" s="93">
        <v>25</v>
      </c>
      <c r="I28" s="95">
        <f t="shared" si="2"/>
        <v>3</v>
      </c>
      <c r="J28" s="94">
        <f t="shared" si="8"/>
        <v>12</v>
      </c>
      <c r="K28" s="102">
        <f t="shared" si="3"/>
        <v>51</v>
      </c>
      <c r="L28" s="95">
        <f t="shared" si="4"/>
        <v>56</v>
      </c>
      <c r="M28" s="95">
        <f t="shared" si="5"/>
        <v>-5</v>
      </c>
      <c r="N28" s="96">
        <f t="shared" si="6"/>
        <v>-8.9</v>
      </c>
    </row>
    <row r="29" spans="1:14" s="87" customFormat="1" ht="12.75" customHeight="1">
      <c r="A29" s="54">
        <v>1175</v>
      </c>
      <c r="B29" s="64" t="s">
        <v>20</v>
      </c>
      <c r="C29" s="92">
        <v>21</v>
      </c>
      <c r="D29" s="92">
        <v>23</v>
      </c>
      <c r="E29" s="95">
        <f t="shared" si="0"/>
        <v>-2</v>
      </c>
      <c r="F29" s="94">
        <f t="shared" si="1"/>
        <v>-8.7</v>
      </c>
      <c r="G29" s="93">
        <v>14</v>
      </c>
      <c r="H29" s="93">
        <v>19</v>
      </c>
      <c r="I29" s="95">
        <f t="shared" si="2"/>
        <v>-5</v>
      </c>
      <c r="J29" s="94">
        <f t="shared" si="8"/>
        <v>-26.3</v>
      </c>
      <c r="K29" s="102">
        <f t="shared" si="3"/>
        <v>35</v>
      </c>
      <c r="L29" s="95">
        <f t="shared" si="4"/>
        <v>42</v>
      </c>
      <c r="M29" s="95">
        <f t="shared" si="5"/>
        <v>-7</v>
      </c>
      <c r="N29" s="96">
        <f t="shared" si="6"/>
        <v>-16.7</v>
      </c>
    </row>
    <row r="30" spans="1:14" s="87" customFormat="1" ht="12.75" customHeight="1">
      <c r="A30" s="54">
        <v>1176</v>
      </c>
      <c r="B30" s="64" t="s">
        <v>21</v>
      </c>
      <c r="C30" s="92">
        <v>17</v>
      </c>
      <c r="D30" s="92">
        <v>18</v>
      </c>
      <c r="E30" s="95">
        <f t="shared" si="0"/>
        <v>-1</v>
      </c>
      <c r="F30" s="94">
        <f t="shared" si="1"/>
        <v>-5.6</v>
      </c>
      <c r="G30" s="93">
        <v>25</v>
      </c>
      <c r="H30" s="93">
        <v>26</v>
      </c>
      <c r="I30" s="95">
        <f t="shared" si="2"/>
        <v>-1</v>
      </c>
      <c r="J30" s="94">
        <f t="shared" si="8"/>
        <v>-3.8</v>
      </c>
      <c r="K30" s="102">
        <f t="shared" si="3"/>
        <v>42</v>
      </c>
      <c r="L30" s="95">
        <f t="shared" si="4"/>
        <v>44</v>
      </c>
      <c r="M30" s="95">
        <f t="shared" si="5"/>
        <v>-2</v>
      </c>
      <c r="N30" s="96">
        <f t="shared" si="6"/>
        <v>-4.5</v>
      </c>
    </row>
    <row r="31" spans="1:14" s="87" customFormat="1" ht="12.75" customHeight="1">
      <c r="A31" s="54">
        <v>1178</v>
      </c>
      <c r="B31" s="64" t="s">
        <v>22</v>
      </c>
      <c r="C31" s="92">
        <v>29</v>
      </c>
      <c r="D31" s="92">
        <v>31</v>
      </c>
      <c r="E31" s="95">
        <f t="shared" si="0"/>
        <v>-2</v>
      </c>
      <c r="F31" s="94">
        <f t="shared" si="1"/>
        <v>-6.5</v>
      </c>
      <c r="G31" s="93">
        <v>3</v>
      </c>
      <c r="H31" s="93">
        <v>3</v>
      </c>
      <c r="I31" s="95">
        <f t="shared" si="2"/>
        <v>0</v>
      </c>
      <c r="J31" s="94">
        <f t="shared" si="8"/>
        <v>0</v>
      </c>
      <c r="K31" s="102">
        <f t="shared" si="3"/>
        <v>32</v>
      </c>
      <c r="L31" s="95">
        <f t="shared" si="4"/>
        <v>34</v>
      </c>
      <c r="M31" s="95">
        <f t="shared" si="5"/>
        <v>-2</v>
      </c>
      <c r="N31" s="96">
        <f t="shared" si="6"/>
        <v>-5.9</v>
      </c>
    </row>
    <row r="32" spans="1:14" s="87" customFormat="1" ht="12.75" customHeight="1">
      <c r="A32" s="54">
        <v>1179</v>
      </c>
      <c r="B32" s="64" t="s">
        <v>23</v>
      </c>
      <c r="C32" s="92">
        <v>49</v>
      </c>
      <c r="D32" s="92">
        <v>49</v>
      </c>
      <c r="E32" s="95">
        <f t="shared" si="0"/>
        <v>0</v>
      </c>
      <c r="F32" s="94">
        <f t="shared" si="1"/>
        <v>0</v>
      </c>
      <c r="G32" s="93">
        <v>0</v>
      </c>
      <c r="H32" s="93">
        <v>0</v>
      </c>
      <c r="I32" s="95">
        <f t="shared" si="2"/>
        <v>0</v>
      </c>
      <c r="J32" s="94">
        <v>0</v>
      </c>
      <c r="K32" s="102">
        <f t="shared" si="3"/>
        <v>49</v>
      </c>
      <c r="L32" s="95">
        <f t="shared" si="4"/>
        <v>49</v>
      </c>
      <c r="M32" s="95">
        <f t="shared" si="5"/>
        <v>0</v>
      </c>
      <c r="N32" s="96">
        <f t="shared" si="6"/>
        <v>0</v>
      </c>
    </row>
    <row r="33" spans="1:14" s="87" customFormat="1" ht="12.75" customHeight="1">
      <c r="A33" s="54">
        <v>1181</v>
      </c>
      <c r="B33" s="64" t="s">
        <v>285</v>
      </c>
      <c r="C33" s="92">
        <v>56</v>
      </c>
      <c r="D33" s="92">
        <v>63</v>
      </c>
      <c r="E33" s="95">
        <f t="shared" si="0"/>
        <v>-7</v>
      </c>
      <c r="F33" s="94">
        <f t="shared" si="1"/>
        <v>-11.1</v>
      </c>
      <c r="G33" s="93">
        <v>1</v>
      </c>
      <c r="H33" s="93">
        <v>2</v>
      </c>
      <c r="I33" s="95">
        <f t="shared" si="2"/>
        <v>-1</v>
      </c>
      <c r="J33" s="94">
        <f aca="true" t="shared" si="9" ref="J33:J41">SUM(I33/H33%)</f>
        <v>-50</v>
      </c>
      <c r="K33" s="102">
        <f t="shared" si="3"/>
        <v>57</v>
      </c>
      <c r="L33" s="95">
        <f t="shared" si="4"/>
        <v>65</v>
      </c>
      <c r="M33" s="95">
        <f t="shared" si="5"/>
        <v>-8</v>
      </c>
      <c r="N33" s="96">
        <f t="shared" si="6"/>
        <v>-12.3</v>
      </c>
    </row>
    <row r="34" spans="1:14" s="87" customFormat="1" ht="12.75" customHeight="1">
      <c r="A34" s="54">
        <v>1182</v>
      </c>
      <c r="B34" s="64" t="s">
        <v>24</v>
      </c>
      <c r="C34" s="92">
        <v>62</v>
      </c>
      <c r="D34" s="92">
        <v>64</v>
      </c>
      <c r="E34" s="95">
        <f t="shared" si="0"/>
        <v>-2</v>
      </c>
      <c r="F34" s="94">
        <f t="shared" si="1"/>
        <v>-3.1</v>
      </c>
      <c r="G34" s="93">
        <v>20</v>
      </c>
      <c r="H34" s="93">
        <v>28</v>
      </c>
      <c r="I34" s="95">
        <f t="shared" si="2"/>
        <v>-8</v>
      </c>
      <c r="J34" s="94">
        <f t="shared" si="9"/>
        <v>-28.6</v>
      </c>
      <c r="K34" s="102">
        <f t="shared" si="3"/>
        <v>82</v>
      </c>
      <c r="L34" s="95">
        <f t="shared" si="4"/>
        <v>92</v>
      </c>
      <c r="M34" s="95">
        <f t="shared" si="5"/>
        <v>-10</v>
      </c>
      <c r="N34" s="96">
        <f t="shared" si="6"/>
        <v>-10.9</v>
      </c>
    </row>
    <row r="35" spans="1:14" s="87" customFormat="1" ht="12.75" customHeight="1">
      <c r="A35" s="54">
        <v>1184</v>
      </c>
      <c r="B35" s="64" t="s">
        <v>26</v>
      </c>
      <c r="C35" s="92">
        <v>76</v>
      </c>
      <c r="D35" s="92">
        <v>73</v>
      </c>
      <c r="E35" s="95">
        <f t="shared" si="0"/>
        <v>3</v>
      </c>
      <c r="F35" s="94">
        <f t="shared" si="1"/>
        <v>4.1</v>
      </c>
      <c r="G35" s="93">
        <v>16</v>
      </c>
      <c r="H35" s="93">
        <v>6</v>
      </c>
      <c r="I35" s="95">
        <f t="shared" si="2"/>
        <v>10</v>
      </c>
      <c r="J35" s="94">
        <f t="shared" si="9"/>
        <v>166.7</v>
      </c>
      <c r="K35" s="102">
        <f t="shared" si="3"/>
        <v>92</v>
      </c>
      <c r="L35" s="95">
        <f t="shared" si="4"/>
        <v>79</v>
      </c>
      <c r="M35" s="95">
        <f t="shared" si="5"/>
        <v>13</v>
      </c>
      <c r="N35" s="96">
        <f t="shared" si="6"/>
        <v>16.5</v>
      </c>
    </row>
    <row r="36" spans="1:14" s="87" customFormat="1" ht="12.75" customHeight="1">
      <c r="A36" s="55">
        <v>1185</v>
      </c>
      <c r="B36" s="65" t="s">
        <v>25</v>
      </c>
      <c r="C36" s="104">
        <v>79</v>
      </c>
      <c r="D36" s="104">
        <v>81</v>
      </c>
      <c r="E36" s="259">
        <f>SUM(C36-D36)</f>
        <v>-2</v>
      </c>
      <c r="F36" s="94">
        <f>SUM(E36/D36%)</f>
        <v>-2.5</v>
      </c>
      <c r="G36" s="105">
        <v>36</v>
      </c>
      <c r="H36" s="105">
        <v>40</v>
      </c>
      <c r="I36" s="259">
        <f>SUM(G36-H36)</f>
        <v>-4</v>
      </c>
      <c r="J36" s="94">
        <f t="shared" si="9"/>
        <v>-10</v>
      </c>
      <c r="K36" s="105">
        <f>SUM(C36+G36)</f>
        <v>115</v>
      </c>
      <c r="L36" s="147">
        <f>SUM(D36+H36)</f>
        <v>121</v>
      </c>
      <c r="M36" s="259">
        <f>SUM(K36-L36)</f>
        <v>-6</v>
      </c>
      <c r="N36" s="260">
        <f>SUM(M36/L36%)</f>
        <v>-5</v>
      </c>
    </row>
    <row r="37" spans="1:14" s="157" customFormat="1" ht="14.25" customHeight="1">
      <c r="A37" s="148">
        <f>COUNT(A5:A36)-1</f>
        <v>31</v>
      </c>
      <c r="B37" s="149" t="s">
        <v>362</v>
      </c>
      <c r="C37" s="150">
        <f>SUM(C5:C36)</f>
        <v>2215</v>
      </c>
      <c r="D37" s="151">
        <f>SUM(D5:D36)</f>
        <v>2263</v>
      </c>
      <c r="E37" s="152">
        <f>SUM(E5:E36)</f>
        <v>-48</v>
      </c>
      <c r="F37" s="153">
        <f aca="true" t="shared" si="10" ref="F37:F66">SUM(E37/D37%)</f>
        <v>-2.1</v>
      </c>
      <c r="G37" s="150">
        <f>SUM(G5:G36)</f>
        <v>830</v>
      </c>
      <c r="H37" s="154">
        <f>SUM(H5:H36)</f>
        <v>820</v>
      </c>
      <c r="I37" s="152">
        <f>SUM(I5:I36)</f>
        <v>10</v>
      </c>
      <c r="J37" s="153">
        <f t="shared" si="9"/>
        <v>1.2</v>
      </c>
      <c r="K37" s="155">
        <f>SUM(K5:K36)</f>
        <v>3045</v>
      </c>
      <c r="L37" s="154">
        <f>SUM(L5:L36)</f>
        <v>3083</v>
      </c>
      <c r="M37" s="152">
        <f>SUM(M5:M36)</f>
        <v>-38</v>
      </c>
      <c r="N37" s="156">
        <f aca="true" t="shared" si="11" ref="N37:N66">SUM(M37/L37%)</f>
        <v>-1.2</v>
      </c>
    </row>
    <row r="38" spans="1:14" s="87" customFormat="1" ht="15" customHeight="1">
      <c r="A38" s="54">
        <v>1031</v>
      </c>
      <c r="B38" s="158" t="s">
        <v>27</v>
      </c>
      <c r="C38" s="103">
        <v>78</v>
      </c>
      <c r="D38" s="103">
        <v>90</v>
      </c>
      <c r="E38" s="95">
        <f aca="true" t="shared" si="12" ref="E38:E59">SUM(C38-D38)</f>
        <v>-12</v>
      </c>
      <c r="F38" s="94">
        <f t="shared" si="10"/>
        <v>-13.3</v>
      </c>
      <c r="G38" s="102">
        <v>13</v>
      </c>
      <c r="H38" s="102">
        <v>15</v>
      </c>
      <c r="I38" s="95">
        <f aca="true" t="shared" si="13" ref="I38:I59">SUM(G38-H38)</f>
        <v>-2</v>
      </c>
      <c r="J38" s="94">
        <f t="shared" si="9"/>
        <v>-13.3</v>
      </c>
      <c r="K38" s="102">
        <f aca="true" t="shared" si="14" ref="K38:K59">SUM(C38+G38)</f>
        <v>91</v>
      </c>
      <c r="L38" s="95">
        <f aca="true" t="shared" si="15" ref="L38:L59">SUM(D38+H38)</f>
        <v>105</v>
      </c>
      <c r="M38" s="95">
        <f aca="true" t="shared" si="16" ref="M38:M59">SUM(K38-L38)</f>
        <v>-14</v>
      </c>
      <c r="N38" s="96">
        <f t="shared" si="11"/>
        <v>-13.3</v>
      </c>
    </row>
    <row r="39" spans="1:14" s="87" customFormat="1" ht="15" customHeight="1">
      <c r="A39" s="159">
        <v>1032</v>
      </c>
      <c r="B39" s="66" t="s">
        <v>28</v>
      </c>
      <c r="C39" s="97">
        <v>64</v>
      </c>
      <c r="D39" s="97">
        <v>65</v>
      </c>
      <c r="E39" s="98">
        <f t="shared" si="12"/>
        <v>-1</v>
      </c>
      <c r="F39" s="99">
        <f t="shared" si="10"/>
        <v>-1.5</v>
      </c>
      <c r="G39" s="93">
        <v>31</v>
      </c>
      <c r="H39" s="93">
        <v>12</v>
      </c>
      <c r="I39" s="95">
        <f t="shared" si="13"/>
        <v>19</v>
      </c>
      <c r="J39" s="94">
        <f t="shared" si="9"/>
        <v>158.3</v>
      </c>
      <c r="K39" s="93">
        <f t="shared" si="14"/>
        <v>95</v>
      </c>
      <c r="L39" s="98">
        <f t="shared" si="15"/>
        <v>77</v>
      </c>
      <c r="M39" s="95">
        <f t="shared" si="16"/>
        <v>18</v>
      </c>
      <c r="N39" s="96">
        <f t="shared" si="11"/>
        <v>23.4</v>
      </c>
    </row>
    <row r="40" spans="1:14" s="87" customFormat="1" ht="15" customHeight="1">
      <c r="A40" s="159">
        <v>1033</v>
      </c>
      <c r="B40" s="66" t="s">
        <v>333</v>
      </c>
      <c r="C40" s="97">
        <v>48</v>
      </c>
      <c r="D40" s="97">
        <v>46</v>
      </c>
      <c r="E40" s="98">
        <f t="shared" si="12"/>
        <v>2</v>
      </c>
      <c r="F40" s="99">
        <f t="shared" si="10"/>
        <v>4.3</v>
      </c>
      <c r="G40" s="93">
        <v>16</v>
      </c>
      <c r="H40" s="93">
        <v>1</v>
      </c>
      <c r="I40" s="95">
        <f t="shared" si="13"/>
        <v>15</v>
      </c>
      <c r="J40" s="94">
        <f t="shared" si="9"/>
        <v>1500</v>
      </c>
      <c r="K40" s="93">
        <f t="shared" si="14"/>
        <v>64</v>
      </c>
      <c r="L40" s="98">
        <f t="shared" si="15"/>
        <v>47</v>
      </c>
      <c r="M40" s="95">
        <f t="shared" si="16"/>
        <v>17</v>
      </c>
      <c r="N40" s="96">
        <f t="shared" si="11"/>
        <v>36.2</v>
      </c>
    </row>
    <row r="41" spans="1:14" s="87" customFormat="1" ht="15" customHeight="1">
      <c r="A41" s="159">
        <v>1034</v>
      </c>
      <c r="B41" s="66" t="s">
        <v>29</v>
      </c>
      <c r="C41" s="97">
        <v>49</v>
      </c>
      <c r="D41" s="97">
        <v>53</v>
      </c>
      <c r="E41" s="98">
        <f t="shared" si="12"/>
        <v>-4</v>
      </c>
      <c r="F41" s="99">
        <f t="shared" si="10"/>
        <v>-7.5</v>
      </c>
      <c r="G41" s="93">
        <v>2</v>
      </c>
      <c r="H41" s="93">
        <v>4</v>
      </c>
      <c r="I41" s="95">
        <f t="shared" si="13"/>
        <v>-2</v>
      </c>
      <c r="J41" s="94">
        <f t="shared" si="9"/>
        <v>-50</v>
      </c>
      <c r="K41" s="93">
        <f t="shared" si="14"/>
        <v>51</v>
      </c>
      <c r="L41" s="98">
        <f t="shared" si="15"/>
        <v>57</v>
      </c>
      <c r="M41" s="95">
        <f t="shared" si="16"/>
        <v>-6</v>
      </c>
      <c r="N41" s="96">
        <f t="shared" si="11"/>
        <v>-10.5</v>
      </c>
    </row>
    <row r="42" spans="1:14" s="87" customFormat="1" ht="15" customHeight="1">
      <c r="A42" s="159">
        <v>1035</v>
      </c>
      <c r="B42" s="66" t="s">
        <v>287</v>
      </c>
      <c r="C42" s="97">
        <v>165</v>
      </c>
      <c r="D42" s="97">
        <v>184</v>
      </c>
      <c r="E42" s="98">
        <f t="shared" si="12"/>
        <v>-19</v>
      </c>
      <c r="F42" s="99">
        <f t="shared" si="10"/>
        <v>-10.3</v>
      </c>
      <c r="G42" s="93">
        <v>85</v>
      </c>
      <c r="H42" s="93">
        <v>95</v>
      </c>
      <c r="I42" s="95">
        <f t="shared" si="13"/>
        <v>-10</v>
      </c>
      <c r="J42" s="94">
        <f aca="true" t="shared" si="17" ref="J42:J52">SUM(I42/H42%)</f>
        <v>-10.5</v>
      </c>
      <c r="K42" s="93">
        <f t="shared" si="14"/>
        <v>250</v>
      </c>
      <c r="L42" s="98">
        <f t="shared" si="15"/>
        <v>279</v>
      </c>
      <c r="M42" s="95">
        <f t="shared" si="16"/>
        <v>-29</v>
      </c>
      <c r="N42" s="96">
        <f t="shared" si="11"/>
        <v>-10.4</v>
      </c>
    </row>
    <row r="43" spans="1:14" s="87" customFormat="1" ht="15" customHeight="1">
      <c r="A43" s="159">
        <v>1036</v>
      </c>
      <c r="B43" s="66" t="s">
        <v>40</v>
      </c>
      <c r="C43" s="97">
        <v>100</v>
      </c>
      <c r="D43" s="97">
        <v>120</v>
      </c>
      <c r="E43" s="98">
        <f t="shared" si="12"/>
        <v>-20</v>
      </c>
      <c r="F43" s="99">
        <f t="shared" si="10"/>
        <v>-16.7</v>
      </c>
      <c r="G43" s="93">
        <v>38</v>
      </c>
      <c r="H43" s="93">
        <v>36</v>
      </c>
      <c r="I43" s="95">
        <f t="shared" si="13"/>
        <v>2</v>
      </c>
      <c r="J43" s="94">
        <f t="shared" si="17"/>
        <v>5.6</v>
      </c>
      <c r="K43" s="93">
        <f t="shared" si="14"/>
        <v>138</v>
      </c>
      <c r="L43" s="98">
        <f t="shared" si="15"/>
        <v>156</v>
      </c>
      <c r="M43" s="95">
        <f t="shared" si="16"/>
        <v>-18</v>
      </c>
      <c r="N43" s="96">
        <f t="shared" si="11"/>
        <v>-11.5</v>
      </c>
    </row>
    <row r="44" spans="1:14" s="87" customFormat="1" ht="15" customHeight="1">
      <c r="A44" s="159">
        <v>1037</v>
      </c>
      <c r="B44" s="66" t="s">
        <v>30</v>
      </c>
      <c r="C44" s="97">
        <v>61</v>
      </c>
      <c r="D44" s="97">
        <v>70</v>
      </c>
      <c r="E44" s="98">
        <f t="shared" si="12"/>
        <v>-9</v>
      </c>
      <c r="F44" s="99">
        <f t="shared" si="10"/>
        <v>-12.9</v>
      </c>
      <c r="G44" s="93">
        <v>32</v>
      </c>
      <c r="H44" s="93">
        <v>35</v>
      </c>
      <c r="I44" s="95">
        <f t="shared" si="13"/>
        <v>-3</v>
      </c>
      <c r="J44" s="94">
        <f t="shared" si="17"/>
        <v>-8.6</v>
      </c>
      <c r="K44" s="93">
        <f t="shared" si="14"/>
        <v>93</v>
      </c>
      <c r="L44" s="98">
        <f t="shared" si="15"/>
        <v>105</v>
      </c>
      <c r="M44" s="95">
        <f t="shared" si="16"/>
        <v>-12</v>
      </c>
      <c r="N44" s="96">
        <f t="shared" si="11"/>
        <v>-11.4</v>
      </c>
    </row>
    <row r="45" spans="1:14" s="87" customFormat="1" ht="15" customHeight="1">
      <c r="A45" s="159">
        <v>1038</v>
      </c>
      <c r="B45" s="66" t="s">
        <v>31</v>
      </c>
      <c r="C45" s="97">
        <v>140</v>
      </c>
      <c r="D45" s="97">
        <v>126</v>
      </c>
      <c r="E45" s="98">
        <f t="shared" si="12"/>
        <v>14</v>
      </c>
      <c r="F45" s="99">
        <f t="shared" si="10"/>
        <v>11.1</v>
      </c>
      <c r="G45" s="93">
        <v>58</v>
      </c>
      <c r="H45" s="93">
        <v>50</v>
      </c>
      <c r="I45" s="95">
        <f t="shared" si="13"/>
        <v>8</v>
      </c>
      <c r="J45" s="94">
        <f t="shared" si="17"/>
        <v>16</v>
      </c>
      <c r="K45" s="93">
        <f t="shared" si="14"/>
        <v>198</v>
      </c>
      <c r="L45" s="98">
        <f t="shared" si="15"/>
        <v>176</v>
      </c>
      <c r="M45" s="95">
        <f t="shared" si="16"/>
        <v>22</v>
      </c>
      <c r="N45" s="96">
        <f t="shared" si="11"/>
        <v>12.5</v>
      </c>
    </row>
    <row r="46" spans="1:14" s="87" customFormat="1" ht="15" customHeight="1">
      <c r="A46" s="159">
        <v>1039</v>
      </c>
      <c r="B46" s="66" t="s">
        <v>32</v>
      </c>
      <c r="C46" s="97">
        <v>170</v>
      </c>
      <c r="D46" s="97">
        <v>178</v>
      </c>
      <c r="E46" s="98">
        <f t="shared" si="12"/>
        <v>-8</v>
      </c>
      <c r="F46" s="99">
        <f t="shared" si="10"/>
        <v>-4.5</v>
      </c>
      <c r="G46" s="93">
        <v>74</v>
      </c>
      <c r="H46" s="93">
        <v>77</v>
      </c>
      <c r="I46" s="95">
        <f t="shared" si="13"/>
        <v>-3</v>
      </c>
      <c r="J46" s="94">
        <f t="shared" si="17"/>
        <v>-3.9</v>
      </c>
      <c r="K46" s="93">
        <f t="shared" si="14"/>
        <v>244</v>
      </c>
      <c r="L46" s="98">
        <f t="shared" si="15"/>
        <v>255</v>
      </c>
      <c r="M46" s="95">
        <f t="shared" si="16"/>
        <v>-11</v>
      </c>
      <c r="N46" s="96">
        <f t="shared" si="11"/>
        <v>-4.3</v>
      </c>
    </row>
    <row r="47" spans="1:14" s="87" customFormat="1" ht="15" customHeight="1">
      <c r="A47" s="159">
        <v>1040</v>
      </c>
      <c r="B47" s="66" t="s">
        <v>33</v>
      </c>
      <c r="C47" s="97">
        <v>57</v>
      </c>
      <c r="D47" s="97">
        <v>59</v>
      </c>
      <c r="E47" s="98">
        <f t="shared" si="12"/>
        <v>-2</v>
      </c>
      <c r="F47" s="99">
        <f t="shared" si="10"/>
        <v>-3.4</v>
      </c>
      <c r="G47" s="93">
        <v>37</v>
      </c>
      <c r="H47" s="93">
        <v>39</v>
      </c>
      <c r="I47" s="95">
        <f t="shared" si="13"/>
        <v>-2</v>
      </c>
      <c r="J47" s="94">
        <f t="shared" si="17"/>
        <v>-5.1</v>
      </c>
      <c r="K47" s="93">
        <f t="shared" si="14"/>
        <v>94</v>
      </c>
      <c r="L47" s="98">
        <f t="shared" si="15"/>
        <v>98</v>
      </c>
      <c r="M47" s="95">
        <f t="shared" si="16"/>
        <v>-4</v>
      </c>
      <c r="N47" s="96">
        <f t="shared" si="11"/>
        <v>-4.1</v>
      </c>
    </row>
    <row r="48" spans="1:14" s="87" customFormat="1" ht="15" customHeight="1">
      <c r="A48" s="159">
        <v>1042</v>
      </c>
      <c r="B48" s="66" t="s">
        <v>290</v>
      </c>
      <c r="C48" s="97">
        <v>120</v>
      </c>
      <c r="D48" s="97">
        <v>116</v>
      </c>
      <c r="E48" s="98">
        <f t="shared" si="12"/>
        <v>4</v>
      </c>
      <c r="F48" s="99">
        <f t="shared" si="10"/>
        <v>3.4</v>
      </c>
      <c r="G48" s="93">
        <v>36</v>
      </c>
      <c r="H48" s="93">
        <v>25</v>
      </c>
      <c r="I48" s="95">
        <f t="shared" si="13"/>
        <v>11</v>
      </c>
      <c r="J48" s="94">
        <f t="shared" si="17"/>
        <v>44</v>
      </c>
      <c r="K48" s="93">
        <f t="shared" si="14"/>
        <v>156</v>
      </c>
      <c r="L48" s="98">
        <f t="shared" si="15"/>
        <v>141</v>
      </c>
      <c r="M48" s="95">
        <f t="shared" si="16"/>
        <v>15</v>
      </c>
      <c r="N48" s="96">
        <f t="shared" si="11"/>
        <v>10.6</v>
      </c>
    </row>
    <row r="49" spans="1:14" s="87" customFormat="1" ht="15" customHeight="1">
      <c r="A49" s="159">
        <v>1044</v>
      </c>
      <c r="B49" s="66" t="s">
        <v>34</v>
      </c>
      <c r="C49" s="97">
        <v>58</v>
      </c>
      <c r="D49" s="97">
        <v>66</v>
      </c>
      <c r="E49" s="98">
        <f t="shared" si="12"/>
        <v>-8</v>
      </c>
      <c r="F49" s="99">
        <f t="shared" si="10"/>
        <v>-12.1</v>
      </c>
      <c r="G49" s="93">
        <v>23</v>
      </c>
      <c r="H49" s="93">
        <v>18</v>
      </c>
      <c r="I49" s="95">
        <f t="shared" si="13"/>
        <v>5</v>
      </c>
      <c r="J49" s="94">
        <f t="shared" si="17"/>
        <v>27.8</v>
      </c>
      <c r="K49" s="93">
        <f t="shared" si="14"/>
        <v>81</v>
      </c>
      <c r="L49" s="98">
        <f t="shared" si="15"/>
        <v>84</v>
      </c>
      <c r="M49" s="95">
        <f t="shared" si="16"/>
        <v>-3</v>
      </c>
      <c r="N49" s="96">
        <f t="shared" si="11"/>
        <v>-3.6</v>
      </c>
    </row>
    <row r="50" spans="1:16" s="87" customFormat="1" ht="15" customHeight="1">
      <c r="A50" s="159">
        <v>1045</v>
      </c>
      <c r="B50" s="66" t="s">
        <v>35</v>
      </c>
      <c r="C50" s="97">
        <v>114</v>
      </c>
      <c r="D50" s="97">
        <v>112</v>
      </c>
      <c r="E50" s="98">
        <f t="shared" si="12"/>
        <v>2</v>
      </c>
      <c r="F50" s="99">
        <f t="shared" si="10"/>
        <v>1.8</v>
      </c>
      <c r="G50" s="93">
        <v>56</v>
      </c>
      <c r="H50" s="93">
        <v>56</v>
      </c>
      <c r="I50" s="95">
        <f t="shared" si="13"/>
        <v>0</v>
      </c>
      <c r="J50" s="94">
        <f t="shared" si="17"/>
        <v>0</v>
      </c>
      <c r="K50" s="93">
        <f t="shared" si="14"/>
        <v>170</v>
      </c>
      <c r="L50" s="98">
        <f t="shared" si="15"/>
        <v>168</v>
      </c>
      <c r="M50" s="95">
        <f t="shared" si="16"/>
        <v>2</v>
      </c>
      <c r="N50" s="96">
        <f t="shared" si="11"/>
        <v>1.2</v>
      </c>
      <c r="P50" s="146"/>
    </row>
    <row r="51" spans="1:14" s="87" customFormat="1" ht="15" customHeight="1">
      <c r="A51" s="159">
        <v>1046</v>
      </c>
      <c r="B51" s="100" t="s">
        <v>36</v>
      </c>
      <c r="C51" s="97">
        <v>233</v>
      </c>
      <c r="D51" s="97">
        <v>254</v>
      </c>
      <c r="E51" s="98">
        <f t="shared" si="12"/>
        <v>-21</v>
      </c>
      <c r="F51" s="99">
        <f t="shared" si="10"/>
        <v>-8.3</v>
      </c>
      <c r="G51" s="93">
        <v>123</v>
      </c>
      <c r="H51" s="93">
        <v>118</v>
      </c>
      <c r="I51" s="95">
        <f t="shared" si="13"/>
        <v>5</v>
      </c>
      <c r="J51" s="94">
        <f t="shared" si="17"/>
        <v>4.2</v>
      </c>
      <c r="K51" s="93">
        <f t="shared" si="14"/>
        <v>356</v>
      </c>
      <c r="L51" s="98">
        <f t="shared" si="15"/>
        <v>372</v>
      </c>
      <c r="M51" s="95">
        <f t="shared" si="16"/>
        <v>-16</v>
      </c>
      <c r="N51" s="96">
        <f t="shared" si="11"/>
        <v>-4.3</v>
      </c>
    </row>
    <row r="52" spans="1:14" s="87" customFormat="1" ht="15" customHeight="1">
      <c r="A52" s="159">
        <v>1047</v>
      </c>
      <c r="B52" s="66" t="s">
        <v>37</v>
      </c>
      <c r="C52" s="97">
        <v>113</v>
      </c>
      <c r="D52" s="97">
        <v>114</v>
      </c>
      <c r="E52" s="98">
        <f t="shared" si="12"/>
        <v>-1</v>
      </c>
      <c r="F52" s="99">
        <f t="shared" si="10"/>
        <v>-0.9</v>
      </c>
      <c r="G52" s="93">
        <v>87</v>
      </c>
      <c r="H52" s="93">
        <v>87</v>
      </c>
      <c r="I52" s="95">
        <f t="shared" si="13"/>
        <v>0</v>
      </c>
      <c r="J52" s="94">
        <f t="shared" si="17"/>
        <v>0</v>
      </c>
      <c r="K52" s="93">
        <f t="shared" si="14"/>
        <v>200</v>
      </c>
      <c r="L52" s="98">
        <f t="shared" si="15"/>
        <v>201</v>
      </c>
      <c r="M52" s="95">
        <f t="shared" si="16"/>
        <v>-1</v>
      </c>
      <c r="N52" s="96">
        <f t="shared" si="11"/>
        <v>-0.5</v>
      </c>
    </row>
    <row r="53" spans="1:14" s="87" customFormat="1" ht="15" customHeight="1">
      <c r="A53" s="159">
        <v>1048</v>
      </c>
      <c r="B53" s="66" t="s">
        <v>38</v>
      </c>
      <c r="C53" s="97">
        <v>38</v>
      </c>
      <c r="D53" s="97">
        <v>40</v>
      </c>
      <c r="E53" s="98">
        <f t="shared" si="12"/>
        <v>-2</v>
      </c>
      <c r="F53" s="99">
        <f t="shared" si="10"/>
        <v>-5</v>
      </c>
      <c r="G53" s="93">
        <v>0</v>
      </c>
      <c r="H53" s="93">
        <v>0</v>
      </c>
      <c r="I53" s="95">
        <f t="shared" si="13"/>
        <v>0</v>
      </c>
      <c r="J53" s="94">
        <v>0</v>
      </c>
      <c r="K53" s="93">
        <f t="shared" si="14"/>
        <v>38</v>
      </c>
      <c r="L53" s="98">
        <f t="shared" si="15"/>
        <v>40</v>
      </c>
      <c r="M53" s="95">
        <f t="shared" si="16"/>
        <v>-2</v>
      </c>
      <c r="N53" s="96">
        <f t="shared" si="11"/>
        <v>-5</v>
      </c>
    </row>
    <row r="54" spans="1:14" s="87" customFormat="1" ht="15" customHeight="1">
      <c r="A54" s="159">
        <v>1049</v>
      </c>
      <c r="B54" s="66" t="s">
        <v>39</v>
      </c>
      <c r="C54" s="97">
        <v>145</v>
      </c>
      <c r="D54" s="97">
        <v>152</v>
      </c>
      <c r="E54" s="98">
        <f t="shared" si="12"/>
        <v>-7</v>
      </c>
      <c r="F54" s="99">
        <f t="shared" si="10"/>
        <v>-4.6</v>
      </c>
      <c r="G54" s="93">
        <v>54</v>
      </c>
      <c r="H54" s="93">
        <v>55</v>
      </c>
      <c r="I54" s="95">
        <f t="shared" si="13"/>
        <v>-1</v>
      </c>
      <c r="J54" s="94">
        <f>SUM(I54/H54%)</f>
        <v>-1.8</v>
      </c>
      <c r="K54" s="93">
        <f t="shared" si="14"/>
        <v>199</v>
      </c>
      <c r="L54" s="98">
        <f t="shared" si="15"/>
        <v>207</v>
      </c>
      <c r="M54" s="95">
        <f t="shared" si="16"/>
        <v>-8</v>
      </c>
      <c r="N54" s="96">
        <f t="shared" si="11"/>
        <v>-3.9</v>
      </c>
    </row>
    <row r="55" spans="1:14" s="87" customFormat="1" ht="15" customHeight="1">
      <c r="A55" s="159">
        <v>1050</v>
      </c>
      <c r="B55" s="66" t="s">
        <v>299</v>
      </c>
      <c r="C55" s="97">
        <v>41</v>
      </c>
      <c r="D55" s="97">
        <v>42</v>
      </c>
      <c r="E55" s="98">
        <f t="shared" si="12"/>
        <v>-1</v>
      </c>
      <c r="F55" s="99">
        <f t="shared" si="10"/>
        <v>-2.4</v>
      </c>
      <c r="G55" s="93">
        <v>13</v>
      </c>
      <c r="H55" s="93">
        <v>13</v>
      </c>
      <c r="I55" s="95">
        <f t="shared" si="13"/>
        <v>0</v>
      </c>
      <c r="J55" s="94">
        <f>SUM(I55/H55%)</f>
        <v>0</v>
      </c>
      <c r="K55" s="93">
        <f t="shared" si="14"/>
        <v>54</v>
      </c>
      <c r="L55" s="98">
        <f t="shared" si="15"/>
        <v>55</v>
      </c>
      <c r="M55" s="95">
        <f t="shared" si="16"/>
        <v>-1</v>
      </c>
      <c r="N55" s="96">
        <f t="shared" si="11"/>
        <v>-1.8</v>
      </c>
    </row>
    <row r="56" spans="1:14" s="87" customFormat="1" ht="15" customHeight="1">
      <c r="A56" s="159">
        <v>1054</v>
      </c>
      <c r="B56" s="66" t="s">
        <v>327</v>
      </c>
      <c r="C56" s="97">
        <v>79</v>
      </c>
      <c r="D56" s="97">
        <v>100</v>
      </c>
      <c r="E56" s="98">
        <f t="shared" si="12"/>
        <v>-21</v>
      </c>
      <c r="F56" s="99">
        <f t="shared" si="10"/>
        <v>-21</v>
      </c>
      <c r="G56" s="93">
        <v>15</v>
      </c>
      <c r="H56" s="93">
        <v>16</v>
      </c>
      <c r="I56" s="95">
        <f t="shared" si="13"/>
        <v>-1</v>
      </c>
      <c r="J56" s="94">
        <f>SUM(I56/H56%)</f>
        <v>-6.3</v>
      </c>
      <c r="K56" s="93">
        <f t="shared" si="14"/>
        <v>94</v>
      </c>
      <c r="L56" s="98">
        <f t="shared" si="15"/>
        <v>116</v>
      </c>
      <c r="M56" s="95">
        <f t="shared" si="16"/>
        <v>-22</v>
      </c>
      <c r="N56" s="96">
        <f t="shared" si="11"/>
        <v>-19</v>
      </c>
    </row>
    <row r="57" spans="1:14" s="87" customFormat="1" ht="15" customHeight="1">
      <c r="A57" s="159">
        <v>1055</v>
      </c>
      <c r="B57" s="66" t="s">
        <v>312</v>
      </c>
      <c r="C57" s="97">
        <v>48</v>
      </c>
      <c r="D57" s="97">
        <v>48</v>
      </c>
      <c r="E57" s="98">
        <f t="shared" si="12"/>
        <v>0</v>
      </c>
      <c r="F57" s="99">
        <f t="shared" si="10"/>
        <v>0</v>
      </c>
      <c r="G57" s="93">
        <v>7</v>
      </c>
      <c r="H57" s="93">
        <v>6</v>
      </c>
      <c r="I57" s="95">
        <f t="shared" si="13"/>
        <v>1</v>
      </c>
      <c r="J57" s="94">
        <f>SUM(I57/H57%)</f>
        <v>16.7</v>
      </c>
      <c r="K57" s="93">
        <f t="shared" si="14"/>
        <v>55</v>
      </c>
      <c r="L57" s="98">
        <f t="shared" si="15"/>
        <v>54</v>
      </c>
      <c r="M57" s="95">
        <f t="shared" si="16"/>
        <v>1</v>
      </c>
      <c r="N57" s="96">
        <f t="shared" si="11"/>
        <v>1.9</v>
      </c>
    </row>
    <row r="58" spans="1:14" s="87" customFormat="1" ht="15" customHeight="1">
      <c r="A58" s="159">
        <v>1056</v>
      </c>
      <c r="B58" s="66" t="s">
        <v>41</v>
      </c>
      <c r="C58" s="97">
        <v>47</v>
      </c>
      <c r="D58" s="97">
        <v>51</v>
      </c>
      <c r="E58" s="98">
        <f t="shared" si="12"/>
        <v>-4</v>
      </c>
      <c r="F58" s="99">
        <f t="shared" si="10"/>
        <v>-7.8</v>
      </c>
      <c r="G58" s="93">
        <v>7</v>
      </c>
      <c r="H58" s="93">
        <v>12</v>
      </c>
      <c r="I58" s="95">
        <f t="shared" si="13"/>
        <v>-5</v>
      </c>
      <c r="J58" s="94">
        <f>SUM(I58/H58%)</f>
        <v>-41.7</v>
      </c>
      <c r="K58" s="93">
        <f t="shared" si="14"/>
        <v>54</v>
      </c>
      <c r="L58" s="98">
        <f t="shared" si="15"/>
        <v>63</v>
      </c>
      <c r="M58" s="95">
        <f t="shared" si="16"/>
        <v>-9</v>
      </c>
      <c r="N58" s="96">
        <f t="shared" si="11"/>
        <v>-14.3</v>
      </c>
    </row>
    <row r="59" spans="1:14" s="87" customFormat="1" ht="15" customHeight="1">
      <c r="A59" s="54">
        <v>1058</v>
      </c>
      <c r="B59" s="64" t="s">
        <v>42</v>
      </c>
      <c r="C59" s="92">
        <v>22</v>
      </c>
      <c r="D59" s="92">
        <v>27</v>
      </c>
      <c r="E59" s="98">
        <f t="shared" si="12"/>
        <v>-5</v>
      </c>
      <c r="F59" s="99">
        <f t="shared" si="10"/>
        <v>-18.5</v>
      </c>
      <c r="G59" s="93">
        <v>0</v>
      </c>
      <c r="H59" s="93">
        <v>0</v>
      </c>
      <c r="I59" s="95">
        <f t="shared" si="13"/>
        <v>0</v>
      </c>
      <c r="J59" s="94">
        <v>0</v>
      </c>
      <c r="K59" s="160">
        <f t="shared" si="14"/>
        <v>22</v>
      </c>
      <c r="L59" s="98">
        <f t="shared" si="15"/>
        <v>27</v>
      </c>
      <c r="M59" s="95">
        <f t="shared" si="16"/>
        <v>-5</v>
      </c>
      <c r="N59" s="96">
        <f t="shared" si="11"/>
        <v>-18.5</v>
      </c>
    </row>
    <row r="60" spans="1:14" s="87" customFormat="1" ht="15" customHeight="1">
      <c r="A60" s="161">
        <v>1060</v>
      </c>
      <c r="B60" s="162" t="s">
        <v>43</v>
      </c>
      <c r="C60" s="104">
        <v>45</v>
      </c>
      <c r="D60" s="104">
        <v>44</v>
      </c>
      <c r="E60" s="95">
        <f>SUM(C60-D60)</f>
        <v>1</v>
      </c>
      <c r="F60" s="163">
        <f>SUM(E60/D60%)</f>
        <v>2.3</v>
      </c>
      <c r="G60" s="164">
        <v>21</v>
      </c>
      <c r="H60" s="164">
        <v>23</v>
      </c>
      <c r="I60" s="95">
        <f>SUM(G60-H60)</f>
        <v>-2</v>
      </c>
      <c r="J60" s="94">
        <f>SUM(I60/H60%)</f>
        <v>-8.7</v>
      </c>
      <c r="K60" s="164">
        <f>SUM(C60+G60)</f>
        <v>66</v>
      </c>
      <c r="L60" s="165">
        <f>SUM(D60+H60)</f>
        <v>67</v>
      </c>
      <c r="M60" s="95">
        <f>SUM(K60-L60)</f>
        <v>-1</v>
      </c>
      <c r="N60" s="96">
        <f>SUM(M60/L60%)</f>
        <v>-1.5</v>
      </c>
    </row>
    <row r="61" spans="1:14" s="168" customFormat="1" ht="15" customHeight="1">
      <c r="A61" s="148">
        <f>COUNT(A38:A60)</f>
        <v>23</v>
      </c>
      <c r="B61" s="149" t="s">
        <v>44</v>
      </c>
      <c r="C61" s="150">
        <f>SUM(C38:C60)</f>
        <v>2035</v>
      </c>
      <c r="D61" s="151">
        <f>SUM(D38:D60)</f>
        <v>2157</v>
      </c>
      <c r="E61" s="152">
        <f>SUM(E38:E60)</f>
        <v>-122</v>
      </c>
      <c r="F61" s="166">
        <f t="shared" si="10"/>
        <v>-5.7</v>
      </c>
      <c r="G61" s="155">
        <f>SUM(G38:G60)</f>
        <v>828</v>
      </c>
      <c r="H61" s="154">
        <f>SUM(H38:H60)</f>
        <v>793</v>
      </c>
      <c r="I61" s="152">
        <f>SUM(I38:I60)</f>
        <v>35</v>
      </c>
      <c r="J61" s="166">
        <f aca="true" t="shared" si="18" ref="J61:J87">SUM(I61/H61%)</f>
        <v>4.4</v>
      </c>
      <c r="K61" s="155">
        <f>SUM(K38:K60)</f>
        <v>2863</v>
      </c>
      <c r="L61" s="154">
        <f>SUM(L38:L60)</f>
        <v>2950</v>
      </c>
      <c r="M61" s="152">
        <f>SUM(M38:M60)</f>
        <v>-87</v>
      </c>
      <c r="N61" s="167">
        <f t="shared" si="11"/>
        <v>-2.9</v>
      </c>
    </row>
    <row r="62" spans="1:14" s="87" customFormat="1" ht="18.75" customHeight="1">
      <c r="A62" s="54">
        <v>1081</v>
      </c>
      <c r="B62" s="1" t="s">
        <v>45</v>
      </c>
      <c r="C62" s="226">
        <v>194</v>
      </c>
      <c r="D62" s="226">
        <v>188</v>
      </c>
      <c r="E62" s="47">
        <f aca="true" t="shared" si="19" ref="E62:E104">SUM(C62-D62)</f>
        <v>6</v>
      </c>
      <c r="F62" s="51">
        <f t="shared" si="10"/>
        <v>3.2</v>
      </c>
      <c r="G62" s="53">
        <v>115</v>
      </c>
      <c r="H62" s="53">
        <v>94</v>
      </c>
      <c r="I62" s="47">
        <f aca="true" t="shared" si="20" ref="I62:I104">SUM(G62-H62)</f>
        <v>21</v>
      </c>
      <c r="J62" s="51">
        <f t="shared" si="18"/>
        <v>22.3</v>
      </c>
      <c r="K62" s="53">
        <f aca="true" t="shared" si="21" ref="K62:K104">SUM(C62+G62)</f>
        <v>309</v>
      </c>
      <c r="L62" s="47">
        <f aca="true" t="shared" si="22" ref="L62:L104">SUM(D62+H62)</f>
        <v>282</v>
      </c>
      <c r="M62" s="47">
        <f aca="true" t="shared" si="23" ref="M62:M104">SUM(K62-L62)</f>
        <v>27</v>
      </c>
      <c r="N62" s="90">
        <f t="shared" si="11"/>
        <v>9.6</v>
      </c>
    </row>
    <row r="63" spans="1:14" s="87" customFormat="1" ht="12.75" customHeight="1">
      <c r="A63" s="54">
        <v>1083</v>
      </c>
      <c r="B63" s="1" t="s">
        <v>46</v>
      </c>
      <c r="C63" s="3">
        <v>193</v>
      </c>
      <c r="D63" s="3">
        <v>210</v>
      </c>
      <c r="E63" s="47">
        <f t="shared" si="19"/>
        <v>-17</v>
      </c>
      <c r="F63" s="51">
        <f t="shared" si="10"/>
        <v>-8.1</v>
      </c>
      <c r="G63" s="49">
        <v>116</v>
      </c>
      <c r="H63" s="49">
        <v>125</v>
      </c>
      <c r="I63" s="47">
        <f t="shared" si="20"/>
        <v>-9</v>
      </c>
      <c r="J63" s="51">
        <f t="shared" si="18"/>
        <v>-7.2</v>
      </c>
      <c r="K63" s="53">
        <f t="shared" si="21"/>
        <v>309</v>
      </c>
      <c r="L63" s="47">
        <f t="shared" si="22"/>
        <v>335</v>
      </c>
      <c r="M63" s="47">
        <f t="shared" si="23"/>
        <v>-26</v>
      </c>
      <c r="N63" s="90">
        <f t="shared" si="11"/>
        <v>-7.8</v>
      </c>
    </row>
    <row r="64" spans="1:14" s="87" customFormat="1" ht="12.75" customHeight="1">
      <c r="A64" s="54">
        <v>1084</v>
      </c>
      <c r="B64" s="1" t="s">
        <v>47</v>
      </c>
      <c r="C64" s="3">
        <v>216</v>
      </c>
      <c r="D64" s="3">
        <v>234</v>
      </c>
      <c r="E64" s="47">
        <f t="shared" si="19"/>
        <v>-18</v>
      </c>
      <c r="F64" s="51">
        <f t="shared" si="10"/>
        <v>-7.7</v>
      </c>
      <c r="G64" s="49">
        <v>85</v>
      </c>
      <c r="H64" s="49">
        <v>71</v>
      </c>
      <c r="I64" s="47">
        <f t="shared" si="20"/>
        <v>14</v>
      </c>
      <c r="J64" s="51">
        <f t="shared" si="18"/>
        <v>19.7</v>
      </c>
      <c r="K64" s="53">
        <f t="shared" si="21"/>
        <v>301</v>
      </c>
      <c r="L64" s="47">
        <f t="shared" si="22"/>
        <v>305</v>
      </c>
      <c r="M64" s="47">
        <f t="shared" si="23"/>
        <v>-4</v>
      </c>
      <c r="N64" s="90">
        <f t="shared" si="11"/>
        <v>-1.3</v>
      </c>
    </row>
    <row r="65" spans="1:14" s="87" customFormat="1" ht="12.75" customHeight="1">
      <c r="A65" s="54">
        <v>1085</v>
      </c>
      <c r="B65" s="1" t="s">
        <v>291</v>
      </c>
      <c r="C65" s="3">
        <v>128</v>
      </c>
      <c r="D65" s="3">
        <v>135</v>
      </c>
      <c r="E65" s="47">
        <f t="shared" si="19"/>
        <v>-7</v>
      </c>
      <c r="F65" s="51">
        <f t="shared" si="10"/>
        <v>-5.2</v>
      </c>
      <c r="G65" s="49">
        <v>73</v>
      </c>
      <c r="H65" s="49">
        <v>67</v>
      </c>
      <c r="I65" s="47">
        <f t="shared" si="20"/>
        <v>6</v>
      </c>
      <c r="J65" s="51">
        <f t="shared" si="18"/>
        <v>9</v>
      </c>
      <c r="K65" s="53">
        <f t="shared" si="21"/>
        <v>201</v>
      </c>
      <c r="L65" s="47">
        <f t="shared" si="22"/>
        <v>202</v>
      </c>
      <c r="M65" s="47">
        <f t="shared" si="23"/>
        <v>-1</v>
      </c>
      <c r="N65" s="90">
        <f t="shared" si="11"/>
        <v>-0.5</v>
      </c>
    </row>
    <row r="66" spans="1:14" s="87" customFormat="1" ht="12.75" customHeight="1">
      <c r="A66" s="54">
        <v>1086</v>
      </c>
      <c r="B66" s="1" t="s">
        <v>292</v>
      </c>
      <c r="C66" s="3">
        <v>127</v>
      </c>
      <c r="D66" s="3">
        <v>129</v>
      </c>
      <c r="E66" s="47">
        <f t="shared" si="19"/>
        <v>-2</v>
      </c>
      <c r="F66" s="51">
        <f t="shared" si="10"/>
        <v>-1.6</v>
      </c>
      <c r="G66" s="49">
        <v>29</v>
      </c>
      <c r="H66" s="49">
        <v>25</v>
      </c>
      <c r="I66" s="47">
        <f t="shared" si="20"/>
        <v>4</v>
      </c>
      <c r="J66" s="51">
        <f t="shared" si="18"/>
        <v>16</v>
      </c>
      <c r="K66" s="53">
        <f t="shared" si="21"/>
        <v>156</v>
      </c>
      <c r="L66" s="47">
        <f t="shared" si="22"/>
        <v>154</v>
      </c>
      <c r="M66" s="47">
        <f t="shared" si="23"/>
        <v>2</v>
      </c>
      <c r="N66" s="90">
        <f t="shared" si="11"/>
        <v>1.3</v>
      </c>
    </row>
    <row r="67" spans="1:14" s="87" customFormat="1" ht="12.75" customHeight="1">
      <c r="A67" s="54">
        <v>1087</v>
      </c>
      <c r="B67" s="1" t="s">
        <v>334</v>
      </c>
      <c r="C67" s="3">
        <v>56</v>
      </c>
      <c r="D67" s="3">
        <v>70</v>
      </c>
      <c r="E67" s="47">
        <f t="shared" si="19"/>
        <v>-14</v>
      </c>
      <c r="F67" s="51">
        <f aca="true" t="shared" si="24" ref="F67:F98">SUM(E67/D67%)</f>
        <v>-20</v>
      </c>
      <c r="G67" s="49">
        <v>18</v>
      </c>
      <c r="H67" s="49">
        <v>23</v>
      </c>
      <c r="I67" s="47">
        <f t="shared" si="20"/>
        <v>-5</v>
      </c>
      <c r="J67" s="51">
        <f t="shared" si="18"/>
        <v>-21.7</v>
      </c>
      <c r="K67" s="53">
        <f t="shared" si="21"/>
        <v>74</v>
      </c>
      <c r="L67" s="47">
        <f t="shared" si="22"/>
        <v>93</v>
      </c>
      <c r="M67" s="47">
        <f t="shared" si="23"/>
        <v>-19</v>
      </c>
      <c r="N67" s="90">
        <f aca="true" t="shared" si="25" ref="N67:N98">SUM(M67/L67%)</f>
        <v>-20.4</v>
      </c>
    </row>
    <row r="68" spans="1:14" s="87" customFormat="1" ht="12.75" customHeight="1">
      <c r="A68" s="54">
        <v>1088</v>
      </c>
      <c r="B68" s="1" t="s">
        <v>48</v>
      </c>
      <c r="C68" s="3">
        <v>58</v>
      </c>
      <c r="D68" s="3">
        <v>58</v>
      </c>
      <c r="E68" s="47">
        <f t="shared" si="19"/>
        <v>0</v>
      </c>
      <c r="F68" s="51">
        <f t="shared" si="24"/>
        <v>0</v>
      </c>
      <c r="G68" s="49">
        <v>19</v>
      </c>
      <c r="H68" s="49">
        <v>15</v>
      </c>
      <c r="I68" s="47">
        <f t="shared" si="20"/>
        <v>4</v>
      </c>
      <c r="J68" s="51">
        <f t="shared" si="18"/>
        <v>26.7</v>
      </c>
      <c r="K68" s="53">
        <f t="shared" si="21"/>
        <v>77</v>
      </c>
      <c r="L68" s="47">
        <f t="shared" si="22"/>
        <v>73</v>
      </c>
      <c r="M68" s="47">
        <f t="shared" si="23"/>
        <v>4</v>
      </c>
      <c r="N68" s="90">
        <f t="shared" si="25"/>
        <v>5.5</v>
      </c>
    </row>
    <row r="69" spans="1:14" s="87" customFormat="1" ht="12.75" customHeight="1">
      <c r="A69" s="54">
        <v>1089</v>
      </c>
      <c r="B69" s="1" t="s">
        <v>49</v>
      </c>
      <c r="C69" s="3">
        <v>92</v>
      </c>
      <c r="D69" s="3">
        <v>101</v>
      </c>
      <c r="E69" s="47">
        <f t="shared" si="19"/>
        <v>-9</v>
      </c>
      <c r="F69" s="51">
        <f t="shared" si="24"/>
        <v>-8.9</v>
      </c>
      <c r="G69" s="49">
        <v>30</v>
      </c>
      <c r="H69" s="49">
        <v>27</v>
      </c>
      <c r="I69" s="47">
        <f t="shared" si="20"/>
        <v>3</v>
      </c>
      <c r="J69" s="51">
        <f t="shared" si="18"/>
        <v>11.1</v>
      </c>
      <c r="K69" s="53">
        <f t="shared" si="21"/>
        <v>122</v>
      </c>
      <c r="L69" s="47">
        <f t="shared" si="22"/>
        <v>128</v>
      </c>
      <c r="M69" s="47">
        <f t="shared" si="23"/>
        <v>-6</v>
      </c>
      <c r="N69" s="90">
        <f t="shared" si="25"/>
        <v>-4.7</v>
      </c>
    </row>
    <row r="70" spans="1:14" s="87" customFormat="1" ht="12.75" customHeight="1">
      <c r="A70" s="54">
        <v>1090</v>
      </c>
      <c r="B70" s="1" t="s">
        <v>50</v>
      </c>
      <c r="C70" s="3">
        <v>164</v>
      </c>
      <c r="D70" s="3">
        <v>170</v>
      </c>
      <c r="E70" s="47">
        <f t="shared" si="19"/>
        <v>-6</v>
      </c>
      <c r="F70" s="51">
        <f t="shared" si="24"/>
        <v>-3.5</v>
      </c>
      <c r="G70" s="49">
        <v>51</v>
      </c>
      <c r="H70" s="49">
        <v>58</v>
      </c>
      <c r="I70" s="47">
        <f t="shared" si="20"/>
        <v>-7</v>
      </c>
      <c r="J70" s="51">
        <f t="shared" si="18"/>
        <v>-12.1</v>
      </c>
      <c r="K70" s="53">
        <f t="shared" si="21"/>
        <v>215</v>
      </c>
      <c r="L70" s="47">
        <f t="shared" si="22"/>
        <v>228</v>
      </c>
      <c r="M70" s="47">
        <f t="shared" si="23"/>
        <v>-13</v>
      </c>
      <c r="N70" s="90">
        <f t="shared" si="25"/>
        <v>-5.7</v>
      </c>
    </row>
    <row r="71" spans="1:14" s="87" customFormat="1" ht="12.75" customHeight="1">
      <c r="A71" s="54">
        <v>1091</v>
      </c>
      <c r="B71" s="1" t="s">
        <v>51</v>
      </c>
      <c r="C71" s="3">
        <v>178</v>
      </c>
      <c r="D71" s="3">
        <v>172</v>
      </c>
      <c r="E71" s="47">
        <f t="shared" si="19"/>
        <v>6</v>
      </c>
      <c r="F71" s="51">
        <f t="shared" si="24"/>
        <v>3.5</v>
      </c>
      <c r="G71" s="49">
        <v>94</v>
      </c>
      <c r="H71" s="49">
        <v>95</v>
      </c>
      <c r="I71" s="47">
        <f t="shared" si="20"/>
        <v>-1</v>
      </c>
      <c r="J71" s="51">
        <f t="shared" si="18"/>
        <v>-1.1</v>
      </c>
      <c r="K71" s="53">
        <f t="shared" si="21"/>
        <v>272</v>
      </c>
      <c r="L71" s="47">
        <f t="shared" si="22"/>
        <v>267</v>
      </c>
      <c r="M71" s="47">
        <f t="shared" si="23"/>
        <v>5</v>
      </c>
      <c r="N71" s="90">
        <f t="shared" si="25"/>
        <v>1.9</v>
      </c>
    </row>
    <row r="72" spans="1:14" s="87" customFormat="1" ht="12.75" customHeight="1">
      <c r="A72" s="54">
        <v>1092</v>
      </c>
      <c r="B72" s="1" t="s">
        <v>52</v>
      </c>
      <c r="C72" s="3">
        <v>21</v>
      </c>
      <c r="D72" s="3">
        <v>22</v>
      </c>
      <c r="E72" s="47">
        <f t="shared" si="19"/>
        <v>-1</v>
      </c>
      <c r="F72" s="51">
        <f t="shared" si="24"/>
        <v>-4.5</v>
      </c>
      <c r="G72" s="49">
        <v>4</v>
      </c>
      <c r="H72" s="49">
        <v>7</v>
      </c>
      <c r="I72" s="47">
        <f t="shared" si="20"/>
        <v>-3</v>
      </c>
      <c r="J72" s="51">
        <f t="shared" si="18"/>
        <v>-42.9</v>
      </c>
      <c r="K72" s="53">
        <f t="shared" si="21"/>
        <v>25</v>
      </c>
      <c r="L72" s="47">
        <f t="shared" si="22"/>
        <v>29</v>
      </c>
      <c r="M72" s="47">
        <f t="shared" si="23"/>
        <v>-4</v>
      </c>
      <c r="N72" s="90">
        <f t="shared" si="25"/>
        <v>-13.8</v>
      </c>
    </row>
    <row r="73" spans="1:14" s="87" customFormat="1" ht="12.75" customHeight="1">
      <c r="A73" s="54">
        <v>1093</v>
      </c>
      <c r="B73" s="1" t="s">
        <v>53</v>
      </c>
      <c r="C73" s="3">
        <v>73</v>
      </c>
      <c r="D73" s="3">
        <v>73</v>
      </c>
      <c r="E73" s="47">
        <f t="shared" si="19"/>
        <v>0</v>
      </c>
      <c r="F73" s="51">
        <f t="shared" si="24"/>
        <v>0</v>
      </c>
      <c r="G73" s="49">
        <v>44</v>
      </c>
      <c r="H73" s="49">
        <v>52</v>
      </c>
      <c r="I73" s="47">
        <f t="shared" si="20"/>
        <v>-8</v>
      </c>
      <c r="J73" s="51">
        <f t="shared" si="18"/>
        <v>-15.4</v>
      </c>
      <c r="K73" s="53">
        <f t="shared" si="21"/>
        <v>117</v>
      </c>
      <c r="L73" s="47">
        <f t="shared" si="22"/>
        <v>125</v>
      </c>
      <c r="M73" s="47">
        <f t="shared" si="23"/>
        <v>-8</v>
      </c>
      <c r="N73" s="90">
        <f t="shared" si="25"/>
        <v>-6.4</v>
      </c>
    </row>
    <row r="74" spans="1:14" s="87" customFormat="1" ht="12.75" customHeight="1">
      <c r="A74" s="54">
        <v>1094</v>
      </c>
      <c r="B74" s="1" t="s">
        <v>335</v>
      </c>
      <c r="C74" s="3">
        <v>69</v>
      </c>
      <c r="D74" s="3">
        <v>77</v>
      </c>
      <c r="E74" s="47">
        <f t="shared" si="19"/>
        <v>-8</v>
      </c>
      <c r="F74" s="51">
        <f t="shared" si="24"/>
        <v>-10.4</v>
      </c>
      <c r="G74" s="49">
        <v>36</v>
      </c>
      <c r="H74" s="49">
        <v>31</v>
      </c>
      <c r="I74" s="47">
        <f t="shared" si="20"/>
        <v>5</v>
      </c>
      <c r="J74" s="51">
        <f t="shared" si="18"/>
        <v>16.1</v>
      </c>
      <c r="K74" s="53">
        <f t="shared" si="21"/>
        <v>105</v>
      </c>
      <c r="L74" s="47">
        <f t="shared" si="22"/>
        <v>108</v>
      </c>
      <c r="M74" s="47">
        <f t="shared" si="23"/>
        <v>-3</v>
      </c>
      <c r="N74" s="90">
        <f t="shared" si="25"/>
        <v>-2.8</v>
      </c>
    </row>
    <row r="75" spans="1:14" s="87" customFormat="1" ht="12.75" customHeight="1">
      <c r="A75" s="54">
        <v>1095</v>
      </c>
      <c r="B75" s="1" t="s">
        <v>54</v>
      </c>
      <c r="C75" s="3">
        <v>133</v>
      </c>
      <c r="D75" s="3">
        <v>143</v>
      </c>
      <c r="E75" s="47">
        <f t="shared" si="19"/>
        <v>-10</v>
      </c>
      <c r="F75" s="51">
        <f t="shared" si="24"/>
        <v>-7</v>
      </c>
      <c r="G75" s="49">
        <v>43</v>
      </c>
      <c r="H75" s="49">
        <v>35</v>
      </c>
      <c r="I75" s="47">
        <f t="shared" si="20"/>
        <v>8</v>
      </c>
      <c r="J75" s="51">
        <f t="shared" si="18"/>
        <v>22.9</v>
      </c>
      <c r="K75" s="53">
        <f t="shared" si="21"/>
        <v>176</v>
      </c>
      <c r="L75" s="47">
        <f t="shared" si="22"/>
        <v>178</v>
      </c>
      <c r="M75" s="47">
        <f t="shared" si="23"/>
        <v>-2</v>
      </c>
      <c r="N75" s="90">
        <f t="shared" si="25"/>
        <v>-1.1</v>
      </c>
    </row>
    <row r="76" spans="1:14" s="87" customFormat="1" ht="12.75" customHeight="1">
      <c r="A76" s="54">
        <v>1096</v>
      </c>
      <c r="B76" s="1" t="s">
        <v>55</v>
      </c>
      <c r="C76" s="3">
        <v>40</v>
      </c>
      <c r="D76" s="3">
        <v>45</v>
      </c>
      <c r="E76" s="47">
        <f t="shared" si="19"/>
        <v>-5</v>
      </c>
      <c r="F76" s="51">
        <f t="shared" si="24"/>
        <v>-11.1</v>
      </c>
      <c r="G76" s="49">
        <v>3</v>
      </c>
      <c r="H76" s="49">
        <v>5</v>
      </c>
      <c r="I76" s="47">
        <f t="shared" si="20"/>
        <v>-2</v>
      </c>
      <c r="J76" s="51">
        <f t="shared" si="18"/>
        <v>-40</v>
      </c>
      <c r="K76" s="53">
        <f t="shared" si="21"/>
        <v>43</v>
      </c>
      <c r="L76" s="47">
        <f t="shared" si="22"/>
        <v>50</v>
      </c>
      <c r="M76" s="47">
        <f t="shared" si="23"/>
        <v>-7</v>
      </c>
      <c r="N76" s="90">
        <f t="shared" si="25"/>
        <v>-14</v>
      </c>
    </row>
    <row r="77" spans="1:14" s="87" customFormat="1" ht="12.75" customHeight="1">
      <c r="A77" s="54">
        <v>1097</v>
      </c>
      <c r="B77" s="1" t="s">
        <v>56</v>
      </c>
      <c r="C77" s="3">
        <v>31</v>
      </c>
      <c r="D77" s="3">
        <v>39</v>
      </c>
      <c r="E77" s="47">
        <f t="shared" si="19"/>
        <v>-8</v>
      </c>
      <c r="F77" s="51">
        <f t="shared" si="24"/>
        <v>-20.5</v>
      </c>
      <c r="G77" s="49">
        <v>63</v>
      </c>
      <c r="H77" s="49">
        <v>35</v>
      </c>
      <c r="I77" s="47">
        <f t="shared" si="20"/>
        <v>28</v>
      </c>
      <c r="J77" s="51">
        <f t="shared" si="18"/>
        <v>80</v>
      </c>
      <c r="K77" s="53">
        <f t="shared" si="21"/>
        <v>94</v>
      </c>
      <c r="L77" s="47">
        <f t="shared" si="22"/>
        <v>74</v>
      </c>
      <c r="M77" s="47">
        <f t="shared" si="23"/>
        <v>20</v>
      </c>
      <c r="N77" s="90">
        <f t="shared" si="25"/>
        <v>27</v>
      </c>
    </row>
    <row r="78" spans="1:14" s="87" customFormat="1" ht="12.75" customHeight="1">
      <c r="A78" s="54">
        <v>1098</v>
      </c>
      <c r="B78" s="1" t="s">
        <v>57</v>
      </c>
      <c r="C78" s="3">
        <v>72</v>
      </c>
      <c r="D78" s="3">
        <v>79</v>
      </c>
      <c r="E78" s="47">
        <f t="shared" si="19"/>
        <v>-7</v>
      </c>
      <c r="F78" s="51">
        <f t="shared" si="24"/>
        <v>-8.9</v>
      </c>
      <c r="G78" s="49">
        <v>35</v>
      </c>
      <c r="H78" s="49">
        <v>32</v>
      </c>
      <c r="I78" s="47">
        <f t="shared" si="20"/>
        <v>3</v>
      </c>
      <c r="J78" s="51">
        <f t="shared" si="18"/>
        <v>9.4</v>
      </c>
      <c r="K78" s="53">
        <f t="shared" si="21"/>
        <v>107</v>
      </c>
      <c r="L78" s="47">
        <f t="shared" si="22"/>
        <v>111</v>
      </c>
      <c r="M78" s="47">
        <f t="shared" si="23"/>
        <v>-4</v>
      </c>
      <c r="N78" s="90">
        <f t="shared" si="25"/>
        <v>-3.6</v>
      </c>
    </row>
    <row r="79" spans="1:14" s="87" customFormat="1" ht="12.75" customHeight="1">
      <c r="A79" s="54">
        <v>1099</v>
      </c>
      <c r="B79" s="1" t="s">
        <v>293</v>
      </c>
      <c r="C79" s="3">
        <v>35</v>
      </c>
      <c r="D79" s="3">
        <v>36</v>
      </c>
      <c r="E79" s="47">
        <f t="shared" si="19"/>
        <v>-1</v>
      </c>
      <c r="F79" s="51">
        <f t="shared" si="24"/>
        <v>-2.8</v>
      </c>
      <c r="G79" s="49">
        <v>10</v>
      </c>
      <c r="H79" s="49">
        <v>12</v>
      </c>
      <c r="I79" s="47">
        <f t="shared" si="20"/>
        <v>-2</v>
      </c>
      <c r="J79" s="51">
        <f t="shared" si="18"/>
        <v>-16.7</v>
      </c>
      <c r="K79" s="53">
        <f t="shared" si="21"/>
        <v>45</v>
      </c>
      <c r="L79" s="47">
        <f t="shared" si="22"/>
        <v>48</v>
      </c>
      <c r="M79" s="47">
        <f t="shared" si="23"/>
        <v>-3</v>
      </c>
      <c r="N79" s="90">
        <f t="shared" si="25"/>
        <v>-6.3</v>
      </c>
    </row>
    <row r="80" spans="1:14" s="87" customFormat="1" ht="12.75" customHeight="1">
      <c r="A80" s="54">
        <v>1100</v>
      </c>
      <c r="B80" s="1" t="s">
        <v>336</v>
      </c>
      <c r="C80" s="3">
        <v>75</v>
      </c>
      <c r="D80" s="3">
        <v>90</v>
      </c>
      <c r="E80" s="47">
        <f t="shared" si="19"/>
        <v>-15</v>
      </c>
      <c r="F80" s="51">
        <f t="shared" si="24"/>
        <v>-16.7</v>
      </c>
      <c r="G80" s="49">
        <v>41</v>
      </c>
      <c r="H80" s="49">
        <v>76</v>
      </c>
      <c r="I80" s="47">
        <f t="shared" si="20"/>
        <v>-35</v>
      </c>
      <c r="J80" s="51">
        <f t="shared" si="18"/>
        <v>-46.1</v>
      </c>
      <c r="K80" s="53">
        <f t="shared" si="21"/>
        <v>116</v>
      </c>
      <c r="L80" s="47">
        <f t="shared" si="22"/>
        <v>166</v>
      </c>
      <c r="M80" s="47">
        <f t="shared" si="23"/>
        <v>-50</v>
      </c>
      <c r="N80" s="90">
        <f t="shared" si="25"/>
        <v>-30.1</v>
      </c>
    </row>
    <row r="81" spans="1:14" s="87" customFormat="1" ht="12.75" customHeight="1">
      <c r="A81" s="54">
        <v>1101</v>
      </c>
      <c r="B81" s="1" t="s">
        <v>58</v>
      </c>
      <c r="C81" s="3">
        <v>55</v>
      </c>
      <c r="D81" s="3">
        <v>60</v>
      </c>
      <c r="E81" s="47">
        <f t="shared" si="19"/>
        <v>-5</v>
      </c>
      <c r="F81" s="51">
        <f t="shared" si="24"/>
        <v>-8.3</v>
      </c>
      <c r="G81" s="49">
        <v>35</v>
      </c>
      <c r="H81" s="49">
        <v>34</v>
      </c>
      <c r="I81" s="47">
        <f t="shared" si="20"/>
        <v>1</v>
      </c>
      <c r="J81" s="51">
        <f t="shared" si="18"/>
        <v>2.9</v>
      </c>
      <c r="K81" s="53">
        <f t="shared" si="21"/>
        <v>90</v>
      </c>
      <c r="L81" s="47">
        <f t="shared" si="22"/>
        <v>94</v>
      </c>
      <c r="M81" s="47">
        <f t="shared" si="23"/>
        <v>-4</v>
      </c>
      <c r="N81" s="90">
        <f t="shared" si="25"/>
        <v>-4.3</v>
      </c>
    </row>
    <row r="82" spans="1:14" s="87" customFormat="1" ht="12.75" customHeight="1">
      <c r="A82" s="54">
        <v>1102</v>
      </c>
      <c r="B82" s="1" t="s">
        <v>60</v>
      </c>
      <c r="C82" s="3">
        <v>47</v>
      </c>
      <c r="D82" s="3">
        <v>51</v>
      </c>
      <c r="E82" s="47">
        <f t="shared" si="19"/>
        <v>-4</v>
      </c>
      <c r="F82" s="51">
        <f t="shared" si="24"/>
        <v>-7.8</v>
      </c>
      <c r="G82" s="49">
        <v>7</v>
      </c>
      <c r="H82" s="49">
        <v>11</v>
      </c>
      <c r="I82" s="47">
        <f t="shared" si="20"/>
        <v>-4</v>
      </c>
      <c r="J82" s="51">
        <f t="shared" si="18"/>
        <v>-36.4</v>
      </c>
      <c r="K82" s="53">
        <f t="shared" si="21"/>
        <v>54</v>
      </c>
      <c r="L82" s="47">
        <f t="shared" si="22"/>
        <v>62</v>
      </c>
      <c r="M82" s="47">
        <f t="shared" si="23"/>
        <v>-8</v>
      </c>
      <c r="N82" s="90">
        <f t="shared" si="25"/>
        <v>-12.9</v>
      </c>
    </row>
    <row r="83" spans="1:14" s="87" customFormat="1" ht="12.75" customHeight="1">
      <c r="A83" s="54">
        <v>1103</v>
      </c>
      <c r="B83" s="1" t="s">
        <v>337</v>
      </c>
      <c r="C83" s="3">
        <v>66</v>
      </c>
      <c r="D83" s="3">
        <v>69</v>
      </c>
      <c r="E83" s="47">
        <f t="shared" si="19"/>
        <v>-3</v>
      </c>
      <c r="F83" s="51">
        <f t="shared" si="24"/>
        <v>-4.3</v>
      </c>
      <c r="G83" s="49">
        <v>4</v>
      </c>
      <c r="H83" s="49">
        <v>4</v>
      </c>
      <c r="I83" s="47">
        <f t="shared" si="20"/>
        <v>0</v>
      </c>
      <c r="J83" s="51">
        <f t="shared" si="18"/>
        <v>0</v>
      </c>
      <c r="K83" s="53">
        <f t="shared" si="21"/>
        <v>70</v>
      </c>
      <c r="L83" s="47">
        <f t="shared" si="22"/>
        <v>73</v>
      </c>
      <c r="M83" s="47">
        <f t="shared" si="23"/>
        <v>-3</v>
      </c>
      <c r="N83" s="90">
        <f t="shared" si="25"/>
        <v>-4.1</v>
      </c>
    </row>
    <row r="84" spans="1:14" s="87" customFormat="1" ht="12.75" customHeight="1">
      <c r="A84" s="54">
        <v>1104</v>
      </c>
      <c r="B84" s="1" t="s">
        <v>61</v>
      </c>
      <c r="C84" s="3">
        <v>51</v>
      </c>
      <c r="D84" s="3">
        <v>51</v>
      </c>
      <c r="E84" s="47">
        <f t="shared" si="19"/>
        <v>0</v>
      </c>
      <c r="F84" s="51">
        <f t="shared" si="24"/>
        <v>0</v>
      </c>
      <c r="G84" s="49">
        <v>17</v>
      </c>
      <c r="H84" s="49">
        <v>17</v>
      </c>
      <c r="I84" s="47">
        <f t="shared" si="20"/>
        <v>0</v>
      </c>
      <c r="J84" s="51">
        <f t="shared" si="18"/>
        <v>0</v>
      </c>
      <c r="K84" s="53">
        <f t="shared" si="21"/>
        <v>68</v>
      </c>
      <c r="L84" s="47">
        <f t="shared" si="22"/>
        <v>68</v>
      </c>
      <c r="M84" s="47">
        <f t="shared" si="23"/>
        <v>0</v>
      </c>
      <c r="N84" s="90">
        <f t="shared" si="25"/>
        <v>0</v>
      </c>
    </row>
    <row r="85" spans="1:14" s="87" customFormat="1" ht="12.75" customHeight="1">
      <c r="A85" s="54">
        <v>1106</v>
      </c>
      <c r="B85" s="1" t="s">
        <v>62</v>
      </c>
      <c r="C85" s="3">
        <v>74</v>
      </c>
      <c r="D85" s="3">
        <v>73</v>
      </c>
      <c r="E85" s="47">
        <f t="shared" si="19"/>
        <v>1</v>
      </c>
      <c r="F85" s="51">
        <f t="shared" si="24"/>
        <v>1.4</v>
      </c>
      <c r="G85" s="49">
        <v>8</v>
      </c>
      <c r="H85" s="49">
        <v>10</v>
      </c>
      <c r="I85" s="47">
        <f t="shared" si="20"/>
        <v>-2</v>
      </c>
      <c r="J85" s="51">
        <f t="shared" si="18"/>
        <v>-20</v>
      </c>
      <c r="K85" s="53">
        <f t="shared" si="21"/>
        <v>82</v>
      </c>
      <c r="L85" s="47">
        <f t="shared" si="22"/>
        <v>83</v>
      </c>
      <c r="M85" s="47">
        <f t="shared" si="23"/>
        <v>-1</v>
      </c>
      <c r="N85" s="90">
        <f t="shared" si="25"/>
        <v>-1.2</v>
      </c>
    </row>
    <row r="86" spans="1:14" s="87" customFormat="1" ht="12.75" customHeight="1">
      <c r="A86" s="54">
        <v>1107</v>
      </c>
      <c r="B86" s="1" t="s">
        <v>63</v>
      </c>
      <c r="C86" s="3">
        <v>56</v>
      </c>
      <c r="D86" s="3">
        <v>68</v>
      </c>
      <c r="E86" s="47">
        <f t="shared" si="19"/>
        <v>-12</v>
      </c>
      <c r="F86" s="51">
        <f t="shared" si="24"/>
        <v>-17.6</v>
      </c>
      <c r="G86" s="49">
        <v>20</v>
      </c>
      <c r="H86" s="49">
        <v>25</v>
      </c>
      <c r="I86" s="47">
        <f t="shared" si="20"/>
        <v>-5</v>
      </c>
      <c r="J86" s="51">
        <f t="shared" si="18"/>
        <v>-20</v>
      </c>
      <c r="K86" s="53">
        <f t="shared" si="21"/>
        <v>76</v>
      </c>
      <c r="L86" s="47">
        <f t="shared" si="22"/>
        <v>93</v>
      </c>
      <c r="M86" s="47">
        <f t="shared" si="23"/>
        <v>-17</v>
      </c>
      <c r="N86" s="90">
        <f t="shared" si="25"/>
        <v>-18.3</v>
      </c>
    </row>
    <row r="87" spans="1:14" s="87" customFormat="1" ht="12.75" customHeight="1">
      <c r="A87" s="54">
        <v>1108</v>
      </c>
      <c r="B87" s="1" t="s">
        <v>64</v>
      </c>
      <c r="C87" s="3">
        <v>39</v>
      </c>
      <c r="D87" s="3">
        <v>41</v>
      </c>
      <c r="E87" s="47">
        <f t="shared" si="19"/>
        <v>-2</v>
      </c>
      <c r="F87" s="51">
        <f t="shared" si="24"/>
        <v>-4.9</v>
      </c>
      <c r="G87" s="49">
        <v>7</v>
      </c>
      <c r="H87" s="49">
        <v>9</v>
      </c>
      <c r="I87" s="47">
        <f t="shared" si="20"/>
        <v>-2</v>
      </c>
      <c r="J87" s="51">
        <f t="shared" si="18"/>
        <v>-22.2</v>
      </c>
      <c r="K87" s="53">
        <f t="shared" si="21"/>
        <v>46</v>
      </c>
      <c r="L87" s="47">
        <f t="shared" si="22"/>
        <v>50</v>
      </c>
      <c r="M87" s="47">
        <f t="shared" si="23"/>
        <v>-4</v>
      </c>
      <c r="N87" s="90">
        <f t="shared" si="25"/>
        <v>-8</v>
      </c>
    </row>
    <row r="88" spans="1:14" s="87" customFormat="1" ht="12.75" customHeight="1">
      <c r="A88" s="54">
        <v>1110</v>
      </c>
      <c r="B88" s="1" t="s">
        <v>65</v>
      </c>
      <c r="C88" s="3">
        <v>56</v>
      </c>
      <c r="D88" s="3">
        <v>56</v>
      </c>
      <c r="E88" s="47">
        <f t="shared" si="19"/>
        <v>0</v>
      </c>
      <c r="F88" s="51">
        <f t="shared" si="24"/>
        <v>0</v>
      </c>
      <c r="G88" s="49">
        <v>0</v>
      </c>
      <c r="H88" s="49">
        <v>0</v>
      </c>
      <c r="I88" s="47">
        <f t="shared" si="20"/>
        <v>0</v>
      </c>
      <c r="J88" s="51">
        <v>0</v>
      </c>
      <c r="K88" s="53">
        <f t="shared" si="21"/>
        <v>56</v>
      </c>
      <c r="L88" s="47">
        <f t="shared" si="22"/>
        <v>56</v>
      </c>
      <c r="M88" s="47">
        <f t="shared" si="23"/>
        <v>0</v>
      </c>
      <c r="N88" s="90">
        <f t="shared" si="25"/>
        <v>0</v>
      </c>
    </row>
    <row r="89" spans="1:14" s="87" customFormat="1" ht="12.75" customHeight="1">
      <c r="A89" s="54">
        <v>1111</v>
      </c>
      <c r="B89" s="1" t="s">
        <v>66</v>
      </c>
      <c r="C89" s="3">
        <v>23</v>
      </c>
      <c r="D89" s="3">
        <v>23</v>
      </c>
      <c r="E89" s="47">
        <f t="shared" si="19"/>
        <v>0</v>
      </c>
      <c r="F89" s="51">
        <f t="shared" si="24"/>
        <v>0</v>
      </c>
      <c r="G89" s="49">
        <v>1</v>
      </c>
      <c r="H89" s="49">
        <v>0</v>
      </c>
      <c r="I89" s="47">
        <f t="shared" si="20"/>
        <v>1</v>
      </c>
      <c r="J89" s="51">
        <v>100</v>
      </c>
      <c r="K89" s="53">
        <f t="shared" si="21"/>
        <v>24</v>
      </c>
      <c r="L89" s="47">
        <f t="shared" si="22"/>
        <v>23</v>
      </c>
      <c r="M89" s="47">
        <f t="shared" si="23"/>
        <v>1</v>
      </c>
      <c r="N89" s="90">
        <f t="shared" si="25"/>
        <v>4.3</v>
      </c>
    </row>
    <row r="90" spans="1:14" s="87" customFormat="1" ht="12.75" customHeight="1">
      <c r="A90" s="253">
        <v>1112</v>
      </c>
      <c r="B90" s="255" t="s">
        <v>311</v>
      </c>
      <c r="C90" s="262">
        <v>0</v>
      </c>
      <c r="D90" s="262">
        <v>33</v>
      </c>
      <c r="E90" s="47">
        <f t="shared" si="19"/>
        <v>-33</v>
      </c>
      <c r="F90" s="51">
        <f t="shared" si="24"/>
        <v>-100</v>
      </c>
      <c r="G90" s="266">
        <v>0</v>
      </c>
      <c r="H90" s="266">
        <v>1</v>
      </c>
      <c r="I90" s="47">
        <f t="shared" si="20"/>
        <v>-1</v>
      </c>
      <c r="J90" s="51">
        <f>SUM(I90/H90%)</f>
        <v>-100</v>
      </c>
      <c r="K90" s="267">
        <f t="shared" si="21"/>
        <v>0</v>
      </c>
      <c r="L90" s="268">
        <f t="shared" si="22"/>
        <v>34</v>
      </c>
      <c r="M90" s="47">
        <f t="shared" si="23"/>
        <v>-34</v>
      </c>
      <c r="N90" s="90">
        <f t="shared" si="25"/>
        <v>-100</v>
      </c>
    </row>
    <row r="91" spans="1:14" s="87" customFormat="1" ht="12.75" customHeight="1">
      <c r="A91" s="54">
        <v>1113</v>
      </c>
      <c r="B91" s="1" t="s">
        <v>306</v>
      </c>
      <c r="C91" s="3">
        <v>118</v>
      </c>
      <c r="D91" s="3">
        <v>149</v>
      </c>
      <c r="E91" s="47">
        <f t="shared" si="19"/>
        <v>-31</v>
      </c>
      <c r="F91" s="51">
        <f t="shared" si="24"/>
        <v>-20.8</v>
      </c>
      <c r="G91" s="49">
        <v>93</v>
      </c>
      <c r="H91" s="49">
        <v>85</v>
      </c>
      <c r="I91" s="47">
        <f t="shared" si="20"/>
        <v>8</v>
      </c>
      <c r="J91" s="51">
        <f>SUM(I91/H91%)</f>
        <v>9.4</v>
      </c>
      <c r="K91" s="53">
        <f t="shared" si="21"/>
        <v>211</v>
      </c>
      <c r="L91" s="47">
        <f t="shared" si="22"/>
        <v>234</v>
      </c>
      <c r="M91" s="47">
        <f t="shared" si="23"/>
        <v>-23</v>
      </c>
      <c r="N91" s="90">
        <f t="shared" si="25"/>
        <v>-9.8</v>
      </c>
    </row>
    <row r="92" spans="1:16" s="87" customFormat="1" ht="12.75" customHeight="1">
      <c r="A92" s="54">
        <v>1114</v>
      </c>
      <c r="B92" s="1" t="s">
        <v>69</v>
      </c>
      <c r="C92" s="3">
        <v>84</v>
      </c>
      <c r="D92" s="3">
        <v>81</v>
      </c>
      <c r="E92" s="47">
        <f t="shared" si="19"/>
        <v>3</v>
      </c>
      <c r="F92" s="51">
        <f t="shared" si="24"/>
        <v>3.7</v>
      </c>
      <c r="G92" s="49">
        <v>25</v>
      </c>
      <c r="H92" s="49">
        <v>18</v>
      </c>
      <c r="I92" s="47">
        <f t="shared" si="20"/>
        <v>7</v>
      </c>
      <c r="J92" s="51">
        <f>SUM(I92/H92%)</f>
        <v>38.9</v>
      </c>
      <c r="K92" s="53">
        <f t="shared" si="21"/>
        <v>109</v>
      </c>
      <c r="L92" s="47">
        <f t="shared" si="22"/>
        <v>99</v>
      </c>
      <c r="M92" s="47">
        <f t="shared" si="23"/>
        <v>10</v>
      </c>
      <c r="N92" s="90">
        <f t="shared" si="25"/>
        <v>10.1</v>
      </c>
      <c r="P92" s="146"/>
    </row>
    <row r="93" spans="1:14" s="87" customFormat="1" ht="12.75" customHeight="1">
      <c r="A93" s="54">
        <v>1117</v>
      </c>
      <c r="B93" s="1" t="s">
        <v>59</v>
      </c>
      <c r="C93" s="3">
        <v>58</v>
      </c>
      <c r="D93" s="3">
        <v>64</v>
      </c>
      <c r="E93" s="47">
        <f t="shared" si="19"/>
        <v>-6</v>
      </c>
      <c r="F93" s="51">
        <f t="shared" si="24"/>
        <v>-9.4</v>
      </c>
      <c r="G93" s="49">
        <v>3</v>
      </c>
      <c r="H93" s="49">
        <v>2</v>
      </c>
      <c r="I93" s="47">
        <f t="shared" si="20"/>
        <v>1</v>
      </c>
      <c r="J93" s="51">
        <f>SUM(I93/H93%)</f>
        <v>50</v>
      </c>
      <c r="K93" s="53">
        <f t="shared" si="21"/>
        <v>61</v>
      </c>
      <c r="L93" s="47">
        <f t="shared" si="22"/>
        <v>66</v>
      </c>
      <c r="M93" s="47">
        <f t="shared" si="23"/>
        <v>-5</v>
      </c>
      <c r="N93" s="90">
        <f t="shared" si="25"/>
        <v>-7.6</v>
      </c>
    </row>
    <row r="94" spans="1:14" s="87" customFormat="1" ht="12.75" customHeight="1">
      <c r="A94" s="54">
        <v>1118</v>
      </c>
      <c r="B94" s="1" t="s">
        <v>74</v>
      </c>
      <c r="C94" s="3">
        <v>50</v>
      </c>
      <c r="D94" s="3">
        <v>51</v>
      </c>
      <c r="E94" s="47">
        <f t="shared" si="19"/>
        <v>-1</v>
      </c>
      <c r="F94" s="51">
        <f t="shared" si="24"/>
        <v>-2</v>
      </c>
      <c r="G94" s="49">
        <v>37</v>
      </c>
      <c r="H94" s="49">
        <v>37</v>
      </c>
      <c r="I94" s="47">
        <f t="shared" si="20"/>
        <v>0</v>
      </c>
      <c r="J94" s="51">
        <f>SUM(I94/H94%)</f>
        <v>0</v>
      </c>
      <c r="K94" s="53">
        <f t="shared" si="21"/>
        <v>87</v>
      </c>
      <c r="L94" s="47">
        <f t="shared" si="22"/>
        <v>88</v>
      </c>
      <c r="M94" s="47">
        <f t="shared" si="23"/>
        <v>-1</v>
      </c>
      <c r="N94" s="90">
        <f t="shared" si="25"/>
        <v>-1.1</v>
      </c>
    </row>
    <row r="95" spans="1:14" s="87" customFormat="1" ht="15" customHeight="1">
      <c r="A95" s="54">
        <v>1119</v>
      </c>
      <c r="B95" s="1" t="s">
        <v>70</v>
      </c>
      <c r="C95" s="3">
        <v>14</v>
      </c>
      <c r="D95" s="3">
        <v>13</v>
      </c>
      <c r="E95" s="47">
        <f t="shared" si="19"/>
        <v>1</v>
      </c>
      <c r="F95" s="51">
        <f t="shared" si="24"/>
        <v>7.7</v>
      </c>
      <c r="G95" s="49">
        <v>1</v>
      </c>
      <c r="H95" s="49">
        <v>0</v>
      </c>
      <c r="I95" s="47">
        <f t="shared" si="20"/>
        <v>1</v>
      </c>
      <c r="J95" s="51">
        <v>100</v>
      </c>
      <c r="K95" s="53">
        <f t="shared" si="21"/>
        <v>15</v>
      </c>
      <c r="L95" s="47">
        <f t="shared" si="22"/>
        <v>13</v>
      </c>
      <c r="M95" s="47">
        <f t="shared" si="23"/>
        <v>2</v>
      </c>
      <c r="N95" s="90">
        <f t="shared" si="25"/>
        <v>15.4</v>
      </c>
    </row>
    <row r="96" spans="1:14" s="87" customFormat="1" ht="15" customHeight="1">
      <c r="A96" s="54">
        <v>1120</v>
      </c>
      <c r="B96" s="1" t="s">
        <v>71</v>
      </c>
      <c r="C96" s="3">
        <v>11</v>
      </c>
      <c r="D96" s="3">
        <v>23</v>
      </c>
      <c r="E96" s="47">
        <f t="shared" si="19"/>
        <v>-12</v>
      </c>
      <c r="F96" s="51">
        <f t="shared" si="24"/>
        <v>-52.2</v>
      </c>
      <c r="G96" s="49">
        <v>0</v>
      </c>
      <c r="H96" s="49">
        <v>0</v>
      </c>
      <c r="I96" s="47">
        <f t="shared" si="20"/>
        <v>0</v>
      </c>
      <c r="J96" s="51">
        <v>0</v>
      </c>
      <c r="K96" s="53">
        <f t="shared" si="21"/>
        <v>11</v>
      </c>
      <c r="L96" s="47">
        <f t="shared" si="22"/>
        <v>23</v>
      </c>
      <c r="M96" s="47">
        <f t="shared" si="23"/>
        <v>-12</v>
      </c>
      <c r="N96" s="90">
        <f t="shared" si="25"/>
        <v>-52.2</v>
      </c>
    </row>
    <row r="97" spans="1:14" s="87" customFormat="1" ht="15" customHeight="1">
      <c r="A97" s="54">
        <v>1121</v>
      </c>
      <c r="B97" s="1" t="s">
        <v>72</v>
      </c>
      <c r="C97" s="3">
        <v>30</v>
      </c>
      <c r="D97" s="3">
        <v>20</v>
      </c>
      <c r="E97" s="47">
        <f t="shared" si="19"/>
        <v>10</v>
      </c>
      <c r="F97" s="51">
        <f t="shared" si="24"/>
        <v>50</v>
      </c>
      <c r="G97" s="49">
        <v>11</v>
      </c>
      <c r="H97" s="49">
        <v>1</v>
      </c>
      <c r="I97" s="47">
        <f t="shared" si="20"/>
        <v>10</v>
      </c>
      <c r="J97" s="51">
        <f>SUM(I97/H97%)</f>
        <v>1000</v>
      </c>
      <c r="K97" s="53">
        <f t="shared" si="21"/>
        <v>41</v>
      </c>
      <c r="L97" s="47">
        <f t="shared" si="22"/>
        <v>21</v>
      </c>
      <c r="M97" s="47">
        <f t="shared" si="23"/>
        <v>20</v>
      </c>
      <c r="N97" s="90">
        <f t="shared" si="25"/>
        <v>95.2</v>
      </c>
    </row>
    <row r="98" spans="1:14" s="87" customFormat="1" ht="15" customHeight="1">
      <c r="A98" s="54">
        <v>1123</v>
      </c>
      <c r="B98" s="1" t="s">
        <v>73</v>
      </c>
      <c r="C98" s="3">
        <v>47</v>
      </c>
      <c r="D98" s="3">
        <v>51</v>
      </c>
      <c r="E98" s="47">
        <f t="shared" si="19"/>
        <v>-4</v>
      </c>
      <c r="F98" s="51">
        <f t="shared" si="24"/>
        <v>-7.8</v>
      </c>
      <c r="G98" s="49">
        <v>12</v>
      </c>
      <c r="H98" s="49">
        <v>11</v>
      </c>
      <c r="I98" s="47">
        <f t="shared" si="20"/>
        <v>1</v>
      </c>
      <c r="J98" s="51">
        <f>SUM(I98/H98%)</f>
        <v>9.1</v>
      </c>
      <c r="K98" s="53">
        <f t="shared" si="21"/>
        <v>59</v>
      </c>
      <c r="L98" s="47">
        <f t="shared" si="22"/>
        <v>62</v>
      </c>
      <c r="M98" s="47">
        <f t="shared" si="23"/>
        <v>-3</v>
      </c>
      <c r="N98" s="90">
        <f t="shared" si="25"/>
        <v>-4.8</v>
      </c>
    </row>
    <row r="99" spans="1:14" s="87" customFormat="1" ht="15" customHeight="1">
      <c r="A99" s="54">
        <v>1124</v>
      </c>
      <c r="B99" s="1" t="s">
        <v>75</v>
      </c>
      <c r="C99" s="3">
        <v>38</v>
      </c>
      <c r="D99" s="3">
        <v>51</v>
      </c>
      <c r="E99" s="47">
        <f t="shared" si="19"/>
        <v>-13</v>
      </c>
      <c r="F99" s="51">
        <f aca="true" t="shared" si="26" ref="F99:F104">SUM(E99/D99%)</f>
        <v>-25.5</v>
      </c>
      <c r="G99" s="49">
        <v>11</v>
      </c>
      <c r="H99" s="49">
        <v>10</v>
      </c>
      <c r="I99" s="47">
        <f t="shared" si="20"/>
        <v>1</v>
      </c>
      <c r="J99" s="51">
        <f>SUM(I99/H99%)</f>
        <v>10</v>
      </c>
      <c r="K99" s="53">
        <f t="shared" si="21"/>
        <v>49</v>
      </c>
      <c r="L99" s="47">
        <f t="shared" si="22"/>
        <v>61</v>
      </c>
      <c r="M99" s="47">
        <f t="shared" si="23"/>
        <v>-12</v>
      </c>
      <c r="N99" s="90">
        <f aca="true" t="shared" si="27" ref="N99:N104">SUM(M99/L99%)</f>
        <v>-19.7</v>
      </c>
    </row>
    <row r="100" spans="1:14" s="87" customFormat="1" ht="15" customHeight="1">
      <c r="A100" s="54">
        <v>1126</v>
      </c>
      <c r="B100" s="1" t="s">
        <v>76</v>
      </c>
      <c r="C100" s="3">
        <v>69</v>
      </c>
      <c r="D100" s="3">
        <v>74</v>
      </c>
      <c r="E100" s="47">
        <f t="shared" si="19"/>
        <v>-5</v>
      </c>
      <c r="F100" s="51">
        <f t="shared" si="26"/>
        <v>-6.8</v>
      </c>
      <c r="G100" s="49">
        <v>61</v>
      </c>
      <c r="H100" s="49">
        <v>58</v>
      </c>
      <c r="I100" s="47">
        <f t="shared" si="20"/>
        <v>3</v>
      </c>
      <c r="J100" s="51">
        <f>SUM(I100/H100%)</f>
        <v>5.2</v>
      </c>
      <c r="K100" s="53">
        <f t="shared" si="21"/>
        <v>130</v>
      </c>
      <c r="L100" s="47">
        <f t="shared" si="22"/>
        <v>132</v>
      </c>
      <c r="M100" s="47">
        <f t="shared" si="23"/>
        <v>-2</v>
      </c>
      <c r="N100" s="90">
        <f t="shared" si="27"/>
        <v>-1.5</v>
      </c>
    </row>
    <row r="101" spans="1:14" s="87" customFormat="1" ht="15" customHeight="1">
      <c r="A101" s="54">
        <v>1127</v>
      </c>
      <c r="B101" s="1" t="s">
        <v>77</v>
      </c>
      <c r="C101" s="3">
        <v>76</v>
      </c>
      <c r="D101" s="3">
        <v>76</v>
      </c>
      <c r="E101" s="47">
        <f t="shared" si="19"/>
        <v>0</v>
      </c>
      <c r="F101" s="51">
        <f t="shared" si="26"/>
        <v>0</v>
      </c>
      <c r="G101" s="49">
        <v>6</v>
      </c>
      <c r="H101" s="49">
        <v>6</v>
      </c>
      <c r="I101" s="47">
        <f t="shared" si="20"/>
        <v>0</v>
      </c>
      <c r="J101" s="51">
        <f>SUM(I101/H101%)</f>
        <v>0</v>
      </c>
      <c r="K101" s="53">
        <f t="shared" si="21"/>
        <v>82</v>
      </c>
      <c r="L101" s="47">
        <f t="shared" si="22"/>
        <v>82</v>
      </c>
      <c r="M101" s="47">
        <f t="shared" si="23"/>
        <v>0</v>
      </c>
      <c r="N101" s="90">
        <f t="shared" si="27"/>
        <v>0</v>
      </c>
    </row>
    <row r="102" spans="1:16" s="87" customFormat="1" ht="15" customHeight="1">
      <c r="A102" s="54">
        <v>1128</v>
      </c>
      <c r="B102" s="1" t="s">
        <v>67</v>
      </c>
      <c r="C102" s="3">
        <v>55</v>
      </c>
      <c r="D102" s="3">
        <v>55</v>
      </c>
      <c r="E102" s="47">
        <f t="shared" si="19"/>
        <v>0</v>
      </c>
      <c r="F102" s="51">
        <f t="shared" si="26"/>
        <v>0</v>
      </c>
      <c r="G102" s="49">
        <v>0</v>
      </c>
      <c r="H102" s="49">
        <v>0</v>
      </c>
      <c r="I102" s="47">
        <f t="shared" si="20"/>
        <v>0</v>
      </c>
      <c r="J102" s="51">
        <v>0</v>
      </c>
      <c r="K102" s="53">
        <f t="shared" si="21"/>
        <v>55</v>
      </c>
      <c r="L102" s="47">
        <f t="shared" si="22"/>
        <v>55</v>
      </c>
      <c r="M102" s="47">
        <f t="shared" si="23"/>
        <v>0</v>
      </c>
      <c r="N102" s="90">
        <f t="shared" si="27"/>
        <v>0</v>
      </c>
      <c r="P102" s="146"/>
    </row>
    <row r="103" spans="1:14" s="87" customFormat="1" ht="15" customHeight="1">
      <c r="A103" s="54">
        <v>1131</v>
      </c>
      <c r="B103" s="1" t="s">
        <v>68</v>
      </c>
      <c r="C103" s="3">
        <v>59</v>
      </c>
      <c r="D103" s="3">
        <v>63</v>
      </c>
      <c r="E103" s="47">
        <f t="shared" si="19"/>
        <v>-4</v>
      </c>
      <c r="F103" s="51">
        <f t="shared" si="26"/>
        <v>-6.3</v>
      </c>
      <c r="G103" s="49">
        <v>11</v>
      </c>
      <c r="H103" s="49">
        <v>13</v>
      </c>
      <c r="I103" s="47">
        <f t="shared" si="20"/>
        <v>-2</v>
      </c>
      <c r="J103" s="51">
        <f>SUM(I103/H103%)</f>
        <v>-15.4</v>
      </c>
      <c r="K103" s="53">
        <f t="shared" si="21"/>
        <v>70</v>
      </c>
      <c r="L103" s="47">
        <f t="shared" si="22"/>
        <v>76</v>
      </c>
      <c r="M103" s="47">
        <f t="shared" si="23"/>
        <v>-6</v>
      </c>
      <c r="N103" s="90">
        <f t="shared" si="27"/>
        <v>-7.9</v>
      </c>
    </row>
    <row r="104" spans="1:14" s="87" customFormat="1" ht="15" customHeight="1">
      <c r="A104" s="54">
        <v>1132</v>
      </c>
      <c r="B104" s="1" t="s">
        <v>367</v>
      </c>
      <c r="C104" s="3">
        <v>96</v>
      </c>
      <c r="D104" s="3">
        <v>94</v>
      </c>
      <c r="E104" s="47">
        <f t="shared" si="19"/>
        <v>2</v>
      </c>
      <c r="F104" s="51">
        <f t="shared" si="26"/>
        <v>2.1</v>
      </c>
      <c r="G104" s="49">
        <v>34</v>
      </c>
      <c r="H104" s="49">
        <v>37</v>
      </c>
      <c r="I104" s="47">
        <f t="shared" si="20"/>
        <v>-3</v>
      </c>
      <c r="J104" s="51">
        <f>SUM(I104/H104%)</f>
        <v>-8.1</v>
      </c>
      <c r="K104" s="53">
        <f t="shared" si="21"/>
        <v>130</v>
      </c>
      <c r="L104" s="47">
        <f t="shared" si="22"/>
        <v>131</v>
      </c>
      <c r="M104" s="47">
        <f t="shared" si="23"/>
        <v>-1</v>
      </c>
      <c r="N104" s="90">
        <f t="shared" si="27"/>
        <v>-0.8</v>
      </c>
    </row>
    <row r="105" spans="1:14" s="87" customFormat="1" ht="15" customHeight="1">
      <c r="A105" s="55">
        <v>1133</v>
      </c>
      <c r="B105" s="261" t="s">
        <v>370</v>
      </c>
      <c r="C105" s="104">
        <v>7</v>
      </c>
      <c r="D105" s="104">
        <v>7</v>
      </c>
      <c r="E105" s="47">
        <f>SUM(C105-D105)</f>
        <v>0</v>
      </c>
      <c r="F105" s="169">
        <v>0</v>
      </c>
      <c r="G105" s="50">
        <v>0</v>
      </c>
      <c r="H105" s="50">
        <v>0</v>
      </c>
      <c r="I105" s="47">
        <f>SUM(G105-H105)</f>
        <v>0</v>
      </c>
      <c r="J105" s="51">
        <v>0</v>
      </c>
      <c r="K105" s="50">
        <f>SUM(C105+G105)</f>
        <v>7</v>
      </c>
      <c r="L105" s="170">
        <f>SUM(D105+H105)</f>
        <v>7</v>
      </c>
      <c r="M105" s="47">
        <f>SUM(K105-L105)</f>
        <v>0</v>
      </c>
      <c r="N105" s="90">
        <v>0</v>
      </c>
    </row>
    <row r="106" spans="1:14" s="88" customFormat="1" ht="17.25" customHeight="1" thickBot="1">
      <c r="A106" s="171">
        <f>COUNT(A62:A105)-1</f>
        <v>43</v>
      </c>
      <c r="B106" s="172" t="s">
        <v>78</v>
      </c>
      <c r="C106" s="173">
        <f>SUM(C62:C105)</f>
        <v>3234</v>
      </c>
      <c r="D106" s="174">
        <f>SUM(D62:D105)</f>
        <v>3468</v>
      </c>
      <c r="E106" s="175">
        <f>SUM(E62:E105)</f>
        <v>-234</v>
      </c>
      <c r="F106" s="176">
        <f aca="true" t="shared" si="28" ref="F106:F167">SUM(E106/D106%)</f>
        <v>-6.7</v>
      </c>
      <c r="G106" s="177">
        <f>SUM(G62:G105)</f>
        <v>1313</v>
      </c>
      <c r="H106" s="178">
        <f>SUM(H62:H105)</f>
        <v>1274</v>
      </c>
      <c r="I106" s="175">
        <f>SUM(I62:I105)</f>
        <v>39</v>
      </c>
      <c r="J106" s="176">
        <f>SUM(I106/H106%)</f>
        <v>3.1</v>
      </c>
      <c r="K106" s="177">
        <f>SUM(K62:K105)</f>
        <v>4547</v>
      </c>
      <c r="L106" s="178">
        <f>SUM(L62:L105)</f>
        <v>4742</v>
      </c>
      <c r="M106" s="175">
        <f>SUM(M62:M105)</f>
        <v>-195</v>
      </c>
      <c r="N106" s="179">
        <f aca="true" t="shared" si="29" ref="N106:N167">SUM(M106/L106%)</f>
        <v>-4.1</v>
      </c>
    </row>
    <row r="107" spans="1:14" s="189" customFormat="1" ht="18.75" customHeight="1" thickBot="1">
      <c r="A107" s="180">
        <f>SUM(A37+A61+A106)</f>
        <v>97</v>
      </c>
      <c r="B107" s="181" t="s">
        <v>79</v>
      </c>
      <c r="C107" s="182">
        <f>SUM(C37+C61+C106)</f>
        <v>7484</v>
      </c>
      <c r="D107" s="183">
        <f>SUM(D37+D61+D106)</f>
        <v>7888</v>
      </c>
      <c r="E107" s="184">
        <f>SUM(E37+E61+E106)</f>
        <v>-404</v>
      </c>
      <c r="F107" s="185">
        <f t="shared" si="28"/>
        <v>-5.1</v>
      </c>
      <c r="G107" s="186">
        <f>SUM(G37+G61+G106)</f>
        <v>2971</v>
      </c>
      <c r="H107" s="187">
        <f>SUM(H37+H61+H106)</f>
        <v>2887</v>
      </c>
      <c r="I107" s="184">
        <f>SUM(I37+I61+I106)</f>
        <v>84</v>
      </c>
      <c r="J107" s="185">
        <f>SUM(I107/H107%)</f>
        <v>2.9</v>
      </c>
      <c r="K107" s="186">
        <f>SUM(K37+K61+K106)</f>
        <v>10455</v>
      </c>
      <c r="L107" s="187">
        <f>SUM(L37+L61+L106)</f>
        <v>10775</v>
      </c>
      <c r="M107" s="184">
        <f>SUM(M37+M61+M106)</f>
        <v>-320</v>
      </c>
      <c r="N107" s="188">
        <f t="shared" si="29"/>
        <v>-3</v>
      </c>
    </row>
    <row r="108" spans="1:14" s="191" customFormat="1" ht="15" customHeight="1">
      <c r="A108" s="54">
        <v>2000</v>
      </c>
      <c r="B108" s="190" t="s">
        <v>80</v>
      </c>
      <c r="C108" s="92">
        <v>339</v>
      </c>
      <c r="D108" s="92">
        <v>357</v>
      </c>
      <c r="E108" s="95">
        <f aca="true" t="shared" si="30" ref="E108:E126">SUM(C108-D108)</f>
        <v>-18</v>
      </c>
      <c r="F108" s="94">
        <f t="shared" si="28"/>
        <v>-5</v>
      </c>
      <c r="G108" s="102">
        <v>136</v>
      </c>
      <c r="H108" s="102">
        <v>163</v>
      </c>
      <c r="I108" s="95">
        <f aca="true" t="shared" si="31" ref="I108:I126">SUM(G108-H108)</f>
        <v>-27</v>
      </c>
      <c r="J108" s="94">
        <f>SUM(I108/H108%)</f>
        <v>-16.6</v>
      </c>
      <c r="K108" s="102">
        <f aca="true" t="shared" si="32" ref="K108:K126">SUM(C108+G108)</f>
        <v>475</v>
      </c>
      <c r="L108" s="95">
        <f aca="true" t="shared" si="33" ref="L108:L126">SUM(D108+H108)</f>
        <v>520</v>
      </c>
      <c r="M108" s="95">
        <f aca="true" t="shared" si="34" ref="M108:M126">SUM(K108-L108)</f>
        <v>-45</v>
      </c>
      <c r="N108" s="96">
        <f t="shared" si="29"/>
        <v>-8.7</v>
      </c>
    </row>
    <row r="109" spans="1:14" s="191" customFormat="1" ht="15" customHeight="1">
      <c r="A109" s="159">
        <v>2001</v>
      </c>
      <c r="B109" s="100" t="s">
        <v>338</v>
      </c>
      <c r="C109" s="97">
        <v>69</v>
      </c>
      <c r="D109" s="97">
        <v>71</v>
      </c>
      <c r="E109" s="98">
        <f t="shared" si="30"/>
        <v>-2</v>
      </c>
      <c r="F109" s="99">
        <f t="shared" si="28"/>
        <v>-2.8</v>
      </c>
      <c r="G109" s="93">
        <v>1</v>
      </c>
      <c r="H109" s="93">
        <v>1</v>
      </c>
      <c r="I109" s="95">
        <f t="shared" si="31"/>
        <v>0</v>
      </c>
      <c r="J109" s="94">
        <v>0</v>
      </c>
      <c r="K109" s="93">
        <f t="shared" si="32"/>
        <v>70</v>
      </c>
      <c r="L109" s="98">
        <f t="shared" si="33"/>
        <v>72</v>
      </c>
      <c r="M109" s="95">
        <f t="shared" si="34"/>
        <v>-2</v>
      </c>
      <c r="N109" s="96">
        <f t="shared" si="29"/>
        <v>-2.8</v>
      </c>
    </row>
    <row r="110" spans="1:14" s="191" customFormat="1" ht="15" customHeight="1">
      <c r="A110" s="159">
        <v>2002</v>
      </c>
      <c r="B110" s="100" t="s">
        <v>339</v>
      </c>
      <c r="C110" s="97">
        <v>32</v>
      </c>
      <c r="D110" s="97">
        <v>34</v>
      </c>
      <c r="E110" s="98">
        <f t="shared" si="30"/>
        <v>-2</v>
      </c>
      <c r="F110" s="99">
        <f t="shared" si="28"/>
        <v>-5.9</v>
      </c>
      <c r="G110" s="93">
        <v>27</v>
      </c>
      <c r="H110" s="93">
        <v>36</v>
      </c>
      <c r="I110" s="95">
        <f t="shared" si="31"/>
        <v>-9</v>
      </c>
      <c r="J110" s="94">
        <f>SUM(I110/H110%)</f>
        <v>-25</v>
      </c>
      <c r="K110" s="93">
        <f t="shared" si="32"/>
        <v>59</v>
      </c>
      <c r="L110" s="98">
        <f t="shared" si="33"/>
        <v>70</v>
      </c>
      <c r="M110" s="95">
        <f t="shared" si="34"/>
        <v>-11</v>
      </c>
      <c r="N110" s="96">
        <f t="shared" si="29"/>
        <v>-15.7</v>
      </c>
    </row>
    <row r="111" spans="1:14" s="191" customFormat="1" ht="15" customHeight="1">
      <c r="A111" s="159">
        <v>2003</v>
      </c>
      <c r="B111" s="100" t="s">
        <v>305</v>
      </c>
      <c r="C111" s="97">
        <v>258</v>
      </c>
      <c r="D111" s="97">
        <v>255</v>
      </c>
      <c r="E111" s="98">
        <f t="shared" si="30"/>
        <v>3</v>
      </c>
      <c r="F111" s="99">
        <f t="shared" si="28"/>
        <v>1.2</v>
      </c>
      <c r="G111" s="93">
        <v>81</v>
      </c>
      <c r="H111" s="93">
        <v>80</v>
      </c>
      <c r="I111" s="95">
        <f t="shared" si="31"/>
        <v>1</v>
      </c>
      <c r="J111" s="94">
        <f>SUM(I111/H111%)</f>
        <v>1.3</v>
      </c>
      <c r="K111" s="93">
        <f t="shared" si="32"/>
        <v>339</v>
      </c>
      <c r="L111" s="98">
        <f t="shared" si="33"/>
        <v>335</v>
      </c>
      <c r="M111" s="95">
        <f t="shared" si="34"/>
        <v>4</v>
      </c>
      <c r="N111" s="96">
        <f t="shared" si="29"/>
        <v>1.2</v>
      </c>
    </row>
    <row r="112" spans="1:14" s="191" customFormat="1" ht="15" customHeight="1">
      <c r="A112" s="159">
        <v>2005</v>
      </c>
      <c r="B112" s="100" t="s">
        <v>81</v>
      </c>
      <c r="C112" s="97">
        <v>23</v>
      </c>
      <c r="D112" s="97">
        <v>27</v>
      </c>
      <c r="E112" s="98">
        <f t="shared" si="30"/>
        <v>-4</v>
      </c>
      <c r="F112" s="99">
        <f t="shared" si="28"/>
        <v>-14.8</v>
      </c>
      <c r="G112" s="93">
        <v>5</v>
      </c>
      <c r="H112" s="93">
        <v>1</v>
      </c>
      <c r="I112" s="95">
        <f t="shared" si="31"/>
        <v>4</v>
      </c>
      <c r="J112" s="94">
        <f>SUM(I112/H112%)</f>
        <v>400</v>
      </c>
      <c r="K112" s="93">
        <f t="shared" si="32"/>
        <v>28</v>
      </c>
      <c r="L112" s="98">
        <f t="shared" si="33"/>
        <v>28</v>
      </c>
      <c r="M112" s="95">
        <f t="shared" si="34"/>
        <v>0</v>
      </c>
      <c r="N112" s="96">
        <f t="shared" si="29"/>
        <v>0</v>
      </c>
    </row>
    <row r="113" spans="1:14" s="191" customFormat="1" ht="15" customHeight="1">
      <c r="A113" s="159">
        <v>2007</v>
      </c>
      <c r="B113" s="100" t="s">
        <v>82</v>
      </c>
      <c r="C113" s="97">
        <v>219</v>
      </c>
      <c r="D113" s="97">
        <v>214</v>
      </c>
      <c r="E113" s="98">
        <f t="shared" si="30"/>
        <v>5</v>
      </c>
      <c r="F113" s="99">
        <f t="shared" si="28"/>
        <v>2.3</v>
      </c>
      <c r="G113" s="93">
        <v>122</v>
      </c>
      <c r="H113" s="93">
        <v>103</v>
      </c>
      <c r="I113" s="95">
        <f t="shared" si="31"/>
        <v>19</v>
      </c>
      <c r="J113" s="94">
        <f aca="true" t="shared" si="35" ref="J113:J127">SUM(I113/H113%)</f>
        <v>18.4</v>
      </c>
      <c r="K113" s="93">
        <f t="shared" si="32"/>
        <v>341</v>
      </c>
      <c r="L113" s="98">
        <f t="shared" si="33"/>
        <v>317</v>
      </c>
      <c r="M113" s="95">
        <f t="shared" si="34"/>
        <v>24</v>
      </c>
      <c r="N113" s="96">
        <f t="shared" si="29"/>
        <v>7.6</v>
      </c>
    </row>
    <row r="114" spans="1:14" s="191" customFormat="1" ht="15" customHeight="1">
      <c r="A114" s="159">
        <v>2008</v>
      </c>
      <c r="B114" s="100" t="s">
        <v>83</v>
      </c>
      <c r="C114" s="97">
        <v>51</v>
      </c>
      <c r="D114" s="97">
        <v>54</v>
      </c>
      <c r="E114" s="98">
        <f t="shared" si="30"/>
        <v>-3</v>
      </c>
      <c r="F114" s="99">
        <f t="shared" si="28"/>
        <v>-5.6</v>
      </c>
      <c r="G114" s="93">
        <v>34</v>
      </c>
      <c r="H114" s="93">
        <v>30</v>
      </c>
      <c r="I114" s="95">
        <f t="shared" si="31"/>
        <v>4</v>
      </c>
      <c r="J114" s="94">
        <f t="shared" si="35"/>
        <v>13.3</v>
      </c>
      <c r="K114" s="93">
        <f t="shared" si="32"/>
        <v>85</v>
      </c>
      <c r="L114" s="98">
        <f t="shared" si="33"/>
        <v>84</v>
      </c>
      <c r="M114" s="95">
        <f t="shared" si="34"/>
        <v>1</v>
      </c>
      <c r="N114" s="96">
        <f t="shared" si="29"/>
        <v>1.2</v>
      </c>
    </row>
    <row r="115" spans="1:14" s="191" customFormat="1" ht="15" customHeight="1">
      <c r="A115" s="159">
        <v>2009</v>
      </c>
      <c r="B115" s="100" t="s">
        <v>84</v>
      </c>
      <c r="C115" s="97">
        <v>192</v>
      </c>
      <c r="D115" s="97">
        <v>203</v>
      </c>
      <c r="E115" s="98">
        <f t="shared" si="30"/>
        <v>-11</v>
      </c>
      <c r="F115" s="99">
        <f t="shared" si="28"/>
        <v>-5.4</v>
      </c>
      <c r="G115" s="93">
        <v>126</v>
      </c>
      <c r="H115" s="93">
        <v>130</v>
      </c>
      <c r="I115" s="95">
        <f t="shared" si="31"/>
        <v>-4</v>
      </c>
      <c r="J115" s="94">
        <f t="shared" si="35"/>
        <v>-3.1</v>
      </c>
      <c r="K115" s="93">
        <f t="shared" si="32"/>
        <v>318</v>
      </c>
      <c r="L115" s="98">
        <f t="shared" si="33"/>
        <v>333</v>
      </c>
      <c r="M115" s="95">
        <f t="shared" si="34"/>
        <v>-15</v>
      </c>
      <c r="N115" s="96">
        <f t="shared" si="29"/>
        <v>-4.5</v>
      </c>
    </row>
    <row r="116" spans="1:14" s="191" customFormat="1" ht="15" customHeight="1">
      <c r="A116" s="159">
        <v>2010</v>
      </c>
      <c r="B116" s="100" t="s">
        <v>85</v>
      </c>
      <c r="C116" s="97">
        <v>79</v>
      </c>
      <c r="D116" s="97">
        <v>81</v>
      </c>
      <c r="E116" s="98">
        <f t="shared" si="30"/>
        <v>-2</v>
      </c>
      <c r="F116" s="99">
        <f t="shared" si="28"/>
        <v>-2.5</v>
      </c>
      <c r="G116" s="93">
        <v>46</v>
      </c>
      <c r="H116" s="93">
        <v>52</v>
      </c>
      <c r="I116" s="95">
        <f t="shared" si="31"/>
        <v>-6</v>
      </c>
      <c r="J116" s="94">
        <f t="shared" si="35"/>
        <v>-11.5</v>
      </c>
      <c r="K116" s="93">
        <f t="shared" si="32"/>
        <v>125</v>
      </c>
      <c r="L116" s="98">
        <f t="shared" si="33"/>
        <v>133</v>
      </c>
      <c r="M116" s="95">
        <f t="shared" si="34"/>
        <v>-8</v>
      </c>
      <c r="N116" s="96">
        <f t="shared" si="29"/>
        <v>-6</v>
      </c>
    </row>
    <row r="117" spans="1:14" s="191" customFormat="1" ht="15" customHeight="1">
      <c r="A117" s="159">
        <v>2011</v>
      </c>
      <c r="B117" s="100" t="s">
        <v>86</v>
      </c>
      <c r="C117" s="97">
        <v>116</v>
      </c>
      <c r="D117" s="97">
        <v>176</v>
      </c>
      <c r="E117" s="98">
        <f t="shared" si="30"/>
        <v>-60</v>
      </c>
      <c r="F117" s="99">
        <f t="shared" si="28"/>
        <v>-34.1</v>
      </c>
      <c r="G117" s="93">
        <v>26</v>
      </c>
      <c r="H117" s="93">
        <v>24</v>
      </c>
      <c r="I117" s="95">
        <f t="shared" si="31"/>
        <v>2</v>
      </c>
      <c r="J117" s="94">
        <f t="shared" si="35"/>
        <v>8.3</v>
      </c>
      <c r="K117" s="93">
        <f t="shared" si="32"/>
        <v>142</v>
      </c>
      <c r="L117" s="98">
        <f t="shared" si="33"/>
        <v>200</v>
      </c>
      <c r="M117" s="95">
        <f t="shared" si="34"/>
        <v>-58</v>
      </c>
      <c r="N117" s="96">
        <f t="shared" si="29"/>
        <v>-29</v>
      </c>
    </row>
    <row r="118" spans="1:14" s="191" customFormat="1" ht="15" customHeight="1">
      <c r="A118" s="159">
        <v>2012</v>
      </c>
      <c r="B118" s="100" t="s">
        <v>87</v>
      </c>
      <c r="C118" s="97">
        <v>38</v>
      </c>
      <c r="D118" s="97">
        <v>46</v>
      </c>
      <c r="E118" s="98">
        <f t="shared" si="30"/>
        <v>-8</v>
      </c>
      <c r="F118" s="99">
        <f t="shared" si="28"/>
        <v>-17.4</v>
      </c>
      <c r="G118" s="93">
        <v>3</v>
      </c>
      <c r="H118" s="93">
        <v>3</v>
      </c>
      <c r="I118" s="95">
        <f t="shared" si="31"/>
        <v>0</v>
      </c>
      <c r="J118" s="94">
        <f t="shared" si="35"/>
        <v>0</v>
      </c>
      <c r="K118" s="93">
        <f t="shared" si="32"/>
        <v>41</v>
      </c>
      <c r="L118" s="98">
        <f t="shared" si="33"/>
        <v>49</v>
      </c>
      <c r="M118" s="95">
        <f t="shared" si="34"/>
        <v>-8</v>
      </c>
      <c r="N118" s="96">
        <f t="shared" si="29"/>
        <v>-16.3</v>
      </c>
    </row>
    <row r="119" spans="1:14" s="191" customFormat="1" ht="15" customHeight="1">
      <c r="A119" s="159">
        <v>2013</v>
      </c>
      <c r="B119" s="100" t="s">
        <v>88</v>
      </c>
      <c r="C119" s="97">
        <v>72</v>
      </c>
      <c r="D119" s="97">
        <v>81</v>
      </c>
      <c r="E119" s="98">
        <f t="shared" si="30"/>
        <v>-9</v>
      </c>
      <c r="F119" s="99">
        <f t="shared" si="28"/>
        <v>-11.1</v>
      </c>
      <c r="G119" s="93">
        <v>42</v>
      </c>
      <c r="H119" s="93">
        <v>36</v>
      </c>
      <c r="I119" s="95">
        <f t="shared" si="31"/>
        <v>6</v>
      </c>
      <c r="J119" s="94">
        <f t="shared" si="35"/>
        <v>16.7</v>
      </c>
      <c r="K119" s="93">
        <f t="shared" si="32"/>
        <v>114</v>
      </c>
      <c r="L119" s="98">
        <f t="shared" si="33"/>
        <v>117</v>
      </c>
      <c r="M119" s="95">
        <f t="shared" si="34"/>
        <v>-3</v>
      </c>
      <c r="N119" s="96">
        <f t="shared" si="29"/>
        <v>-2.6</v>
      </c>
    </row>
    <row r="120" spans="1:14" s="191" customFormat="1" ht="15" customHeight="1">
      <c r="A120" s="159">
        <v>2014</v>
      </c>
      <c r="B120" s="100" t="s">
        <v>89</v>
      </c>
      <c r="C120" s="97">
        <v>53</v>
      </c>
      <c r="D120" s="97">
        <v>56</v>
      </c>
      <c r="E120" s="98">
        <f t="shared" si="30"/>
        <v>-3</v>
      </c>
      <c r="F120" s="99">
        <f t="shared" si="28"/>
        <v>-5.4</v>
      </c>
      <c r="G120" s="93">
        <v>0</v>
      </c>
      <c r="H120" s="93">
        <v>0</v>
      </c>
      <c r="I120" s="95">
        <f t="shared" si="31"/>
        <v>0</v>
      </c>
      <c r="J120" s="94">
        <v>0</v>
      </c>
      <c r="K120" s="93">
        <f t="shared" si="32"/>
        <v>53</v>
      </c>
      <c r="L120" s="98">
        <f t="shared" si="33"/>
        <v>56</v>
      </c>
      <c r="M120" s="95">
        <f t="shared" si="34"/>
        <v>-3</v>
      </c>
      <c r="N120" s="96">
        <f t="shared" si="29"/>
        <v>-5.4</v>
      </c>
    </row>
    <row r="121" spans="1:14" s="191" customFormat="1" ht="15" customHeight="1">
      <c r="A121" s="159">
        <v>2015</v>
      </c>
      <c r="B121" s="100" t="s">
        <v>90</v>
      </c>
      <c r="C121" s="97">
        <v>62</v>
      </c>
      <c r="D121" s="97">
        <v>72</v>
      </c>
      <c r="E121" s="98">
        <f t="shared" si="30"/>
        <v>-10</v>
      </c>
      <c r="F121" s="99">
        <f t="shared" si="28"/>
        <v>-13.9</v>
      </c>
      <c r="G121" s="93">
        <v>40</v>
      </c>
      <c r="H121" s="93">
        <v>40</v>
      </c>
      <c r="I121" s="95">
        <f t="shared" si="31"/>
        <v>0</v>
      </c>
      <c r="J121" s="94">
        <f t="shared" si="35"/>
        <v>0</v>
      </c>
      <c r="K121" s="93">
        <f t="shared" si="32"/>
        <v>102</v>
      </c>
      <c r="L121" s="98">
        <f t="shared" si="33"/>
        <v>112</v>
      </c>
      <c r="M121" s="95">
        <f t="shared" si="34"/>
        <v>-10</v>
      </c>
      <c r="N121" s="96">
        <f t="shared" si="29"/>
        <v>-8.9</v>
      </c>
    </row>
    <row r="122" spans="1:14" s="191" customFormat="1" ht="15" customHeight="1">
      <c r="A122" s="159">
        <v>2016</v>
      </c>
      <c r="B122" s="100" t="s">
        <v>91</v>
      </c>
      <c r="C122" s="97">
        <v>86</v>
      </c>
      <c r="D122" s="97">
        <v>88</v>
      </c>
      <c r="E122" s="98">
        <f t="shared" si="30"/>
        <v>-2</v>
      </c>
      <c r="F122" s="99">
        <f t="shared" si="28"/>
        <v>-2.3</v>
      </c>
      <c r="G122" s="93">
        <v>23</v>
      </c>
      <c r="H122" s="93">
        <v>24</v>
      </c>
      <c r="I122" s="95">
        <f t="shared" si="31"/>
        <v>-1</v>
      </c>
      <c r="J122" s="94">
        <f t="shared" si="35"/>
        <v>-4.2</v>
      </c>
      <c r="K122" s="93">
        <f t="shared" si="32"/>
        <v>109</v>
      </c>
      <c r="L122" s="98">
        <f t="shared" si="33"/>
        <v>112</v>
      </c>
      <c r="M122" s="95">
        <f t="shared" si="34"/>
        <v>-3</v>
      </c>
      <c r="N122" s="96">
        <f t="shared" si="29"/>
        <v>-2.7</v>
      </c>
    </row>
    <row r="123" spans="1:14" s="191" customFormat="1" ht="15" customHeight="1">
      <c r="A123" s="159">
        <v>2017</v>
      </c>
      <c r="B123" s="100" t="s">
        <v>92</v>
      </c>
      <c r="C123" s="97">
        <v>105</v>
      </c>
      <c r="D123" s="97">
        <v>113</v>
      </c>
      <c r="E123" s="98">
        <f t="shared" si="30"/>
        <v>-8</v>
      </c>
      <c r="F123" s="99">
        <f t="shared" si="28"/>
        <v>-7.1</v>
      </c>
      <c r="G123" s="93">
        <v>18</v>
      </c>
      <c r="H123" s="93">
        <v>19</v>
      </c>
      <c r="I123" s="95">
        <f t="shared" si="31"/>
        <v>-1</v>
      </c>
      <c r="J123" s="94">
        <f t="shared" si="35"/>
        <v>-5.3</v>
      </c>
      <c r="K123" s="93">
        <f t="shared" si="32"/>
        <v>123</v>
      </c>
      <c r="L123" s="98">
        <f t="shared" si="33"/>
        <v>132</v>
      </c>
      <c r="M123" s="95">
        <f t="shared" si="34"/>
        <v>-9</v>
      </c>
      <c r="N123" s="96">
        <f t="shared" si="29"/>
        <v>-6.8</v>
      </c>
    </row>
    <row r="124" spans="1:14" s="191" customFormat="1" ht="15" customHeight="1">
      <c r="A124" s="159">
        <v>2018</v>
      </c>
      <c r="B124" s="100" t="s">
        <v>340</v>
      </c>
      <c r="C124" s="97">
        <v>56</v>
      </c>
      <c r="D124" s="97">
        <v>57</v>
      </c>
      <c r="E124" s="98">
        <f t="shared" si="30"/>
        <v>-1</v>
      </c>
      <c r="F124" s="99">
        <f t="shared" si="28"/>
        <v>-1.8</v>
      </c>
      <c r="G124" s="93">
        <v>27</v>
      </c>
      <c r="H124" s="93">
        <v>26</v>
      </c>
      <c r="I124" s="95">
        <f t="shared" si="31"/>
        <v>1</v>
      </c>
      <c r="J124" s="94">
        <f t="shared" si="35"/>
        <v>3.8</v>
      </c>
      <c r="K124" s="93">
        <f t="shared" si="32"/>
        <v>83</v>
      </c>
      <c r="L124" s="98">
        <f t="shared" si="33"/>
        <v>83</v>
      </c>
      <c r="M124" s="95">
        <f t="shared" si="34"/>
        <v>0</v>
      </c>
      <c r="N124" s="96">
        <f t="shared" si="29"/>
        <v>0</v>
      </c>
    </row>
    <row r="125" spans="1:14" s="191" customFormat="1" ht="15" customHeight="1">
      <c r="A125" s="159">
        <v>2019</v>
      </c>
      <c r="B125" s="100" t="s">
        <v>93</v>
      </c>
      <c r="C125" s="97">
        <v>130</v>
      </c>
      <c r="D125" s="97">
        <v>157</v>
      </c>
      <c r="E125" s="98">
        <f t="shared" si="30"/>
        <v>-27</v>
      </c>
      <c r="F125" s="99">
        <f t="shared" si="28"/>
        <v>-17.2</v>
      </c>
      <c r="G125" s="93">
        <v>31</v>
      </c>
      <c r="H125" s="93">
        <v>30</v>
      </c>
      <c r="I125" s="95">
        <f t="shared" si="31"/>
        <v>1</v>
      </c>
      <c r="J125" s="94">
        <f t="shared" si="35"/>
        <v>3.3</v>
      </c>
      <c r="K125" s="93">
        <f t="shared" si="32"/>
        <v>161</v>
      </c>
      <c r="L125" s="98">
        <f t="shared" si="33"/>
        <v>187</v>
      </c>
      <c r="M125" s="95">
        <f t="shared" si="34"/>
        <v>-26</v>
      </c>
      <c r="N125" s="96">
        <f t="shared" si="29"/>
        <v>-13.9</v>
      </c>
    </row>
    <row r="126" spans="1:14" s="191" customFormat="1" ht="15" customHeight="1">
      <c r="A126" s="161">
        <v>2021</v>
      </c>
      <c r="B126" s="192" t="s">
        <v>94</v>
      </c>
      <c r="C126" s="104">
        <v>16</v>
      </c>
      <c r="D126" s="104">
        <v>18</v>
      </c>
      <c r="E126" s="98">
        <f t="shared" si="30"/>
        <v>-2</v>
      </c>
      <c r="F126" s="163">
        <f t="shared" si="28"/>
        <v>-11.1</v>
      </c>
      <c r="G126" s="164">
        <v>0</v>
      </c>
      <c r="H126" s="164">
        <v>0</v>
      </c>
      <c r="I126" s="95">
        <f t="shared" si="31"/>
        <v>0</v>
      </c>
      <c r="J126" s="94">
        <v>0</v>
      </c>
      <c r="K126" s="164">
        <f t="shared" si="32"/>
        <v>16</v>
      </c>
      <c r="L126" s="165">
        <f t="shared" si="33"/>
        <v>18</v>
      </c>
      <c r="M126" s="95">
        <f t="shared" si="34"/>
        <v>-2</v>
      </c>
      <c r="N126" s="96">
        <f t="shared" si="29"/>
        <v>-11.1</v>
      </c>
    </row>
    <row r="127" spans="1:14" s="88" customFormat="1" ht="19.5" customHeight="1">
      <c r="A127" s="193">
        <f>COUNT(A108:A126)</f>
        <v>19</v>
      </c>
      <c r="B127" s="194" t="s">
        <v>95</v>
      </c>
      <c r="C127" s="195">
        <f>SUM(C108:C126)</f>
        <v>1996</v>
      </c>
      <c r="D127" s="196">
        <f>SUM(D108:D126)</f>
        <v>2160</v>
      </c>
      <c r="E127" s="197">
        <f>SUM(E108:E126)</f>
        <v>-164</v>
      </c>
      <c r="F127" s="198">
        <f t="shared" si="28"/>
        <v>-7.6</v>
      </c>
      <c r="G127" s="195">
        <f>SUM(G108:G126)</f>
        <v>788</v>
      </c>
      <c r="H127" s="199">
        <f>SUM(H108:H126)</f>
        <v>798</v>
      </c>
      <c r="I127" s="197">
        <f>SUM(I108:I126)</f>
        <v>-10</v>
      </c>
      <c r="J127" s="198">
        <f t="shared" si="35"/>
        <v>-1.3</v>
      </c>
      <c r="K127" s="200">
        <f>SUM(K108:K126)</f>
        <v>2784</v>
      </c>
      <c r="L127" s="199">
        <f>SUM(L108:L126)</f>
        <v>2958</v>
      </c>
      <c r="M127" s="197">
        <f>SUM(M108:M126)</f>
        <v>-174</v>
      </c>
      <c r="N127" s="201">
        <f t="shared" si="29"/>
        <v>-5.9</v>
      </c>
    </row>
    <row r="128" spans="1:14" s="191" customFormat="1" ht="15" customHeight="1">
      <c r="A128" s="54">
        <v>2042</v>
      </c>
      <c r="B128" s="64" t="s">
        <v>307</v>
      </c>
      <c r="C128" s="103">
        <v>17</v>
      </c>
      <c r="D128" s="103">
        <v>17</v>
      </c>
      <c r="E128" s="95">
        <f aca="true" t="shared" si="36" ref="E128:E137">SUM(C128-D128)</f>
        <v>0</v>
      </c>
      <c r="F128" s="94">
        <f t="shared" si="28"/>
        <v>0</v>
      </c>
      <c r="G128" s="103">
        <v>0</v>
      </c>
      <c r="H128" s="103">
        <v>0</v>
      </c>
      <c r="I128" s="95">
        <f aca="true" t="shared" si="37" ref="I128:I137">SUM(G128-H128)</f>
        <v>0</v>
      </c>
      <c r="J128" s="94">
        <v>0</v>
      </c>
      <c r="K128" s="102">
        <f aca="true" t="shared" si="38" ref="K128:K137">SUM(C128+G128)</f>
        <v>17</v>
      </c>
      <c r="L128" s="95">
        <f aca="true" t="shared" si="39" ref="L128:L137">SUM(D128+H128)</f>
        <v>17</v>
      </c>
      <c r="M128" s="95">
        <f aca="true" t="shared" si="40" ref="M128:M137">SUM(K128-L128)</f>
        <v>0</v>
      </c>
      <c r="N128" s="96">
        <f t="shared" si="29"/>
        <v>0</v>
      </c>
    </row>
    <row r="129" spans="1:14" s="191" customFormat="1" ht="15" customHeight="1">
      <c r="A129" s="54">
        <v>2043</v>
      </c>
      <c r="B129" s="64" t="s">
        <v>96</v>
      </c>
      <c r="C129" s="92">
        <v>61</v>
      </c>
      <c r="D129" s="92">
        <v>59</v>
      </c>
      <c r="E129" s="95">
        <f t="shared" si="36"/>
        <v>2</v>
      </c>
      <c r="F129" s="94">
        <f t="shared" si="28"/>
        <v>3.4</v>
      </c>
      <c r="G129" s="93">
        <v>5</v>
      </c>
      <c r="H129" s="93">
        <v>6</v>
      </c>
      <c r="I129" s="95">
        <f t="shared" si="37"/>
        <v>-1</v>
      </c>
      <c r="J129" s="94">
        <f>SUM(I129/H129%)</f>
        <v>-16.7</v>
      </c>
      <c r="K129" s="102">
        <f t="shared" si="38"/>
        <v>66</v>
      </c>
      <c r="L129" s="95">
        <f t="shared" si="39"/>
        <v>65</v>
      </c>
      <c r="M129" s="95">
        <f t="shared" si="40"/>
        <v>1</v>
      </c>
      <c r="N129" s="96">
        <f t="shared" si="29"/>
        <v>1.5</v>
      </c>
    </row>
    <row r="130" spans="1:14" s="191" customFormat="1" ht="15" customHeight="1">
      <c r="A130" s="54">
        <v>2044</v>
      </c>
      <c r="B130" s="64" t="s">
        <v>97</v>
      </c>
      <c r="C130" s="92">
        <v>152</v>
      </c>
      <c r="D130" s="92">
        <v>152</v>
      </c>
      <c r="E130" s="95">
        <f t="shared" si="36"/>
        <v>0</v>
      </c>
      <c r="F130" s="94">
        <f t="shared" si="28"/>
        <v>0</v>
      </c>
      <c r="G130" s="93">
        <v>65</v>
      </c>
      <c r="H130" s="93">
        <v>65</v>
      </c>
      <c r="I130" s="95">
        <f t="shared" si="37"/>
        <v>0</v>
      </c>
      <c r="J130" s="94">
        <f>SUM(I130/H130%)</f>
        <v>0</v>
      </c>
      <c r="K130" s="102">
        <f t="shared" si="38"/>
        <v>217</v>
      </c>
      <c r="L130" s="95">
        <f t="shared" si="39"/>
        <v>217</v>
      </c>
      <c r="M130" s="95">
        <f t="shared" si="40"/>
        <v>0</v>
      </c>
      <c r="N130" s="96">
        <f t="shared" si="29"/>
        <v>0</v>
      </c>
    </row>
    <row r="131" spans="1:16" s="191" customFormat="1" ht="15" customHeight="1">
      <c r="A131" s="54">
        <v>2047</v>
      </c>
      <c r="B131" s="64" t="s">
        <v>98</v>
      </c>
      <c r="C131" s="92">
        <v>59</v>
      </c>
      <c r="D131" s="92">
        <v>68</v>
      </c>
      <c r="E131" s="95">
        <f t="shared" si="36"/>
        <v>-9</v>
      </c>
      <c r="F131" s="94">
        <f t="shared" si="28"/>
        <v>-13.2</v>
      </c>
      <c r="G131" s="93">
        <v>10</v>
      </c>
      <c r="H131" s="93">
        <v>7</v>
      </c>
      <c r="I131" s="95">
        <f t="shared" si="37"/>
        <v>3</v>
      </c>
      <c r="J131" s="94">
        <f>SUM(I131/H131%)</f>
        <v>42.9</v>
      </c>
      <c r="K131" s="102">
        <f t="shared" si="38"/>
        <v>69</v>
      </c>
      <c r="L131" s="95">
        <f t="shared" si="39"/>
        <v>75</v>
      </c>
      <c r="M131" s="95">
        <f t="shared" si="40"/>
        <v>-6</v>
      </c>
      <c r="N131" s="96">
        <f t="shared" si="29"/>
        <v>-8</v>
      </c>
      <c r="P131" s="146"/>
    </row>
    <row r="132" spans="1:14" s="191" customFormat="1" ht="15" customHeight="1">
      <c r="A132" s="54">
        <v>2048</v>
      </c>
      <c r="B132" s="64" t="s">
        <v>99</v>
      </c>
      <c r="C132" s="92">
        <v>29</v>
      </c>
      <c r="D132" s="92">
        <v>32</v>
      </c>
      <c r="E132" s="95">
        <f t="shared" si="36"/>
        <v>-3</v>
      </c>
      <c r="F132" s="94">
        <f t="shared" si="28"/>
        <v>-9.4</v>
      </c>
      <c r="G132" s="93">
        <v>0</v>
      </c>
      <c r="H132" s="93">
        <v>0</v>
      </c>
      <c r="I132" s="95">
        <f t="shared" si="37"/>
        <v>0</v>
      </c>
      <c r="J132" s="94">
        <v>0</v>
      </c>
      <c r="K132" s="102">
        <f t="shared" si="38"/>
        <v>29</v>
      </c>
      <c r="L132" s="95">
        <f t="shared" si="39"/>
        <v>32</v>
      </c>
      <c r="M132" s="95">
        <f t="shared" si="40"/>
        <v>-3</v>
      </c>
      <c r="N132" s="96">
        <f t="shared" si="29"/>
        <v>-9.4</v>
      </c>
    </row>
    <row r="133" spans="1:14" s="191" customFormat="1" ht="15" customHeight="1">
      <c r="A133" s="54">
        <v>2049</v>
      </c>
      <c r="B133" s="91" t="s">
        <v>100</v>
      </c>
      <c r="C133" s="92">
        <v>56</v>
      </c>
      <c r="D133" s="92">
        <v>109</v>
      </c>
      <c r="E133" s="95">
        <f t="shared" si="36"/>
        <v>-53</v>
      </c>
      <c r="F133" s="94">
        <f t="shared" si="28"/>
        <v>-48.6</v>
      </c>
      <c r="G133" s="93">
        <v>15</v>
      </c>
      <c r="H133" s="93">
        <v>18</v>
      </c>
      <c r="I133" s="95">
        <f t="shared" si="37"/>
        <v>-3</v>
      </c>
      <c r="J133" s="94">
        <f>SUM(I133/H133%)</f>
        <v>-16.7</v>
      </c>
      <c r="K133" s="102">
        <f t="shared" si="38"/>
        <v>71</v>
      </c>
      <c r="L133" s="95">
        <f t="shared" si="39"/>
        <v>127</v>
      </c>
      <c r="M133" s="95">
        <f t="shared" si="40"/>
        <v>-56</v>
      </c>
      <c r="N133" s="96">
        <f t="shared" si="29"/>
        <v>-44.1</v>
      </c>
    </row>
    <row r="134" spans="1:16" s="191" customFormat="1" ht="15" customHeight="1">
      <c r="A134" s="54">
        <v>2050</v>
      </c>
      <c r="B134" s="64" t="s">
        <v>304</v>
      </c>
      <c r="C134" s="92">
        <v>90</v>
      </c>
      <c r="D134" s="92">
        <v>99</v>
      </c>
      <c r="E134" s="95">
        <f t="shared" si="36"/>
        <v>-9</v>
      </c>
      <c r="F134" s="94">
        <f t="shared" si="28"/>
        <v>-9.1</v>
      </c>
      <c r="G134" s="93">
        <v>7</v>
      </c>
      <c r="H134" s="93">
        <v>4</v>
      </c>
      <c r="I134" s="95">
        <f t="shared" si="37"/>
        <v>3</v>
      </c>
      <c r="J134" s="94">
        <f>SUM(I134/H134%)</f>
        <v>75</v>
      </c>
      <c r="K134" s="102">
        <f t="shared" si="38"/>
        <v>97</v>
      </c>
      <c r="L134" s="95">
        <f t="shared" si="39"/>
        <v>103</v>
      </c>
      <c r="M134" s="95">
        <f t="shared" si="40"/>
        <v>-6</v>
      </c>
      <c r="N134" s="96">
        <f t="shared" si="29"/>
        <v>-5.8</v>
      </c>
      <c r="P134" s="146"/>
    </row>
    <row r="135" spans="1:14" s="191" customFormat="1" ht="15" customHeight="1">
      <c r="A135" s="54">
        <v>2051</v>
      </c>
      <c r="B135" s="64" t="s">
        <v>101</v>
      </c>
      <c r="C135" s="92">
        <v>206</v>
      </c>
      <c r="D135" s="92">
        <v>209</v>
      </c>
      <c r="E135" s="95">
        <f t="shared" si="36"/>
        <v>-3</v>
      </c>
      <c r="F135" s="94">
        <f t="shared" si="28"/>
        <v>-1.4</v>
      </c>
      <c r="G135" s="93">
        <v>98</v>
      </c>
      <c r="H135" s="93">
        <v>98</v>
      </c>
      <c r="I135" s="95">
        <f t="shared" si="37"/>
        <v>0</v>
      </c>
      <c r="J135" s="94">
        <f>SUM(I135/H135%)</f>
        <v>0</v>
      </c>
      <c r="K135" s="102">
        <f t="shared" si="38"/>
        <v>304</v>
      </c>
      <c r="L135" s="95">
        <f t="shared" si="39"/>
        <v>307</v>
      </c>
      <c r="M135" s="95">
        <f t="shared" si="40"/>
        <v>-3</v>
      </c>
      <c r="N135" s="96">
        <f t="shared" si="29"/>
        <v>-1</v>
      </c>
    </row>
    <row r="136" spans="1:14" s="191" customFormat="1" ht="15" customHeight="1">
      <c r="A136" s="54">
        <v>2052</v>
      </c>
      <c r="B136" s="64" t="s">
        <v>102</v>
      </c>
      <c r="C136" s="92">
        <v>62</v>
      </c>
      <c r="D136" s="92">
        <v>62</v>
      </c>
      <c r="E136" s="95">
        <f t="shared" si="36"/>
        <v>0</v>
      </c>
      <c r="F136" s="94">
        <f t="shared" si="28"/>
        <v>0</v>
      </c>
      <c r="G136" s="93">
        <v>30</v>
      </c>
      <c r="H136" s="93">
        <v>29</v>
      </c>
      <c r="I136" s="95">
        <f t="shared" si="37"/>
        <v>1</v>
      </c>
      <c r="J136" s="94">
        <f>SUM(I136/H136%)</f>
        <v>3.4</v>
      </c>
      <c r="K136" s="102">
        <f t="shared" si="38"/>
        <v>92</v>
      </c>
      <c r="L136" s="95">
        <f t="shared" si="39"/>
        <v>91</v>
      </c>
      <c r="M136" s="95">
        <f t="shared" si="40"/>
        <v>1</v>
      </c>
      <c r="N136" s="96">
        <f t="shared" si="29"/>
        <v>1.1</v>
      </c>
    </row>
    <row r="137" spans="1:14" s="191" customFormat="1" ht="15" customHeight="1">
      <c r="A137" s="54">
        <v>2054</v>
      </c>
      <c r="B137" s="64" t="s">
        <v>103</v>
      </c>
      <c r="C137" s="92">
        <v>23</v>
      </c>
      <c r="D137" s="92">
        <v>21</v>
      </c>
      <c r="E137" s="95">
        <f t="shared" si="36"/>
        <v>2</v>
      </c>
      <c r="F137" s="94">
        <f t="shared" si="28"/>
        <v>9.5</v>
      </c>
      <c r="G137" s="93">
        <v>0</v>
      </c>
      <c r="H137" s="93">
        <v>0</v>
      </c>
      <c r="I137" s="95">
        <f t="shared" si="37"/>
        <v>0</v>
      </c>
      <c r="J137" s="94">
        <v>0</v>
      </c>
      <c r="K137" s="102">
        <f t="shared" si="38"/>
        <v>23</v>
      </c>
      <c r="L137" s="95">
        <f t="shared" si="39"/>
        <v>21</v>
      </c>
      <c r="M137" s="95">
        <f t="shared" si="40"/>
        <v>2</v>
      </c>
      <c r="N137" s="96">
        <f t="shared" si="29"/>
        <v>9.5</v>
      </c>
    </row>
    <row r="138" spans="1:14" s="191" customFormat="1" ht="15" customHeight="1">
      <c r="A138" s="54">
        <v>2055</v>
      </c>
      <c r="B138" s="64" t="s">
        <v>104</v>
      </c>
      <c r="C138" s="104">
        <v>38</v>
      </c>
      <c r="D138" s="104">
        <v>35</v>
      </c>
      <c r="E138" s="95">
        <f>SUM(C138-D138)</f>
        <v>3</v>
      </c>
      <c r="F138" s="163">
        <f>SUM(E138/D138%)</f>
        <v>8.6</v>
      </c>
      <c r="G138" s="102">
        <v>0</v>
      </c>
      <c r="H138" s="102">
        <v>0</v>
      </c>
      <c r="I138" s="95">
        <f>SUM(G138-H138)</f>
        <v>0</v>
      </c>
      <c r="J138" s="94">
        <v>0</v>
      </c>
      <c r="K138" s="102">
        <f>SUM(C138+G138)</f>
        <v>38</v>
      </c>
      <c r="L138" s="95">
        <f>SUM(D138+H138)</f>
        <v>35</v>
      </c>
      <c r="M138" s="95">
        <f>SUM(K138-L138)</f>
        <v>3</v>
      </c>
      <c r="N138" s="96">
        <f>SUM(M138/L138%)</f>
        <v>8.6</v>
      </c>
    </row>
    <row r="139" spans="1:14" s="88" customFormat="1" ht="18" customHeight="1">
      <c r="A139" s="193">
        <f>COUNT(A128:A138)</f>
        <v>11</v>
      </c>
      <c r="B139" s="194" t="s">
        <v>105</v>
      </c>
      <c r="C139" s="195">
        <f>SUM(C128:C138)</f>
        <v>793</v>
      </c>
      <c r="D139" s="196">
        <f>SUM(D128:D138)</f>
        <v>863</v>
      </c>
      <c r="E139" s="197">
        <f>SUM(E128:E138)</f>
        <v>-70</v>
      </c>
      <c r="F139" s="198">
        <f t="shared" si="28"/>
        <v>-8.1</v>
      </c>
      <c r="G139" s="200">
        <f>SUM(G128:G138)</f>
        <v>230</v>
      </c>
      <c r="H139" s="199">
        <f>SUM(H128:H138)</f>
        <v>227</v>
      </c>
      <c r="I139" s="197">
        <f>SUM(I128:I138)</f>
        <v>3</v>
      </c>
      <c r="J139" s="198">
        <f aca="true" t="shared" si="41" ref="J139:J160">SUM(I139/H139%)</f>
        <v>1.3</v>
      </c>
      <c r="K139" s="200">
        <f>SUM(K128:K138)</f>
        <v>1023</v>
      </c>
      <c r="L139" s="199">
        <f>SUM(L128:L138)</f>
        <v>1090</v>
      </c>
      <c r="M139" s="197">
        <f>SUM(M128:M138)</f>
        <v>-67</v>
      </c>
      <c r="N139" s="201">
        <f t="shared" si="29"/>
        <v>-6.1</v>
      </c>
    </row>
    <row r="140" spans="1:14" s="87" customFormat="1" ht="15" customHeight="1">
      <c r="A140" s="54">
        <v>2076</v>
      </c>
      <c r="B140" s="64" t="s">
        <v>106</v>
      </c>
      <c r="C140" s="103">
        <v>10</v>
      </c>
      <c r="D140" s="103">
        <v>19</v>
      </c>
      <c r="E140" s="95">
        <f aca="true" t="shared" si="42" ref="E140:E155">SUM(C140-D140)</f>
        <v>-9</v>
      </c>
      <c r="F140" s="94">
        <f t="shared" si="28"/>
        <v>-47.4</v>
      </c>
      <c r="G140" s="102">
        <v>13</v>
      </c>
      <c r="H140" s="102">
        <v>12</v>
      </c>
      <c r="I140" s="95">
        <f aca="true" t="shared" si="43" ref="I140:I155">SUM(G140-H140)</f>
        <v>1</v>
      </c>
      <c r="J140" s="94">
        <f t="shared" si="41"/>
        <v>8.3</v>
      </c>
      <c r="K140" s="102">
        <f aca="true" t="shared" si="44" ref="K140:K155">SUM(C140+G140)</f>
        <v>23</v>
      </c>
      <c r="L140" s="95">
        <f aca="true" t="shared" si="45" ref="L140:L155">SUM(D140+H140)</f>
        <v>31</v>
      </c>
      <c r="M140" s="95">
        <f aca="true" t="shared" si="46" ref="M140:M155">SUM(K140-L140)</f>
        <v>-8</v>
      </c>
      <c r="N140" s="96">
        <f t="shared" si="29"/>
        <v>-25.8</v>
      </c>
    </row>
    <row r="141" spans="1:14" s="87" customFormat="1" ht="15" customHeight="1">
      <c r="A141" s="54">
        <v>2077</v>
      </c>
      <c r="B141" s="64" t="s">
        <v>107</v>
      </c>
      <c r="C141" s="92">
        <v>173</v>
      </c>
      <c r="D141" s="92">
        <v>153</v>
      </c>
      <c r="E141" s="95">
        <f t="shared" si="42"/>
        <v>20</v>
      </c>
      <c r="F141" s="94">
        <f t="shared" si="28"/>
        <v>13.1</v>
      </c>
      <c r="G141" s="93">
        <v>167</v>
      </c>
      <c r="H141" s="93">
        <v>104</v>
      </c>
      <c r="I141" s="95">
        <f t="shared" si="43"/>
        <v>63</v>
      </c>
      <c r="J141" s="94">
        <f t="shared" si="41"/>
        <v>60.6</v>
      </c>
      <c r="K141" s="102">
        <f t="shared" si="44"/>
        <v>340</v>
      </c>
      <c r="L141" s="95">
        <f t="shared" si="45"/>
        <v>257</v>
      </c>
      <c r="M141" s="95">
        <f t="shared" si="46"/>
        <v>83</v>
      </c>
      <c r="N141" s="96">
        <f t="shared" si="29"/>
        <v>32.3</v>
      </c>
    </row>
    <row r="142" spans="1:14" s="87" customFormat="1" ht="15" customHeight="1">
      <c r="A142" s="54">
        <v>2078</v>
      </c>
      <c r="B142" s="64" t="s">
        <v>108</v>
      </c>
      <c r="C142" s="92">
        <v>72</v>
      </c>
      <c r="D142" s="92">
        <v>83</v>
      </c>
      <c r="E142" s="95">
        <f t="shared" si="42"/>
        <v>-11</v>
      </c>
      <c r="F142" s="94">
        <f t="shared" si="28"/>
        <v>-13.3</v>
      </c>
      <c r="G142" s="93">
        <v>60</v>
      </c>
      <c r="H142" s="93">
        <v>63</v>
      </c>
      <c r="I142" s="95">
        <f t="shared" si="43"/>
        <v>-3</v>
      </c>
      <c r="J142" s="94">
        <f t="shared" si="41"/>
        <v>-4.8</v>
      </c>
      <c r="K142" s="102">
        <f t="shared" si="44"/>
        <v>132</v>
      </c>
      <c r="L142" s="95">
        <f t="shared" si="45"/>
        <v>146</v>
      </c>
      <c r="M142" s="95">
        <f t="shared" si="46"/>
        <v>-14</v>
      </c>
      <c r="N142" s="96">
        <f t="shared" si="29"/>
        <v>-9.6</v>
      </c>
    </row>
    <row r="143" spans="1:14" s="87" customFormat="1" ht="15" customHeight="1">
      <c r="A143" s="54">
        <v>2080</v>
      </c>
      <c r="B143" s="64" t="s">
        <v>109</v>
      </c>
      <c r="C143" s="92">
        <v>140</v>
      </c>
      <c r="D143" s="92">
        <v>153</v>
      </c>
      <c r="E143" s="95">
        <f t="shared" si="42"/>
        <v>-13</v>
      </c>
      <c r="F143" s="94">
        <f t="shared" si="28"/>
        <v>-8.5</v>
      </c>
      <c r="G143" s="93">
        <v>82</v>
      </c>
      <c r="H143" s="93">
        <v>75</v>
      </c>
      <c r="I143" s="95">
        <f t="shared" si="43"/>
        <v>7</v>
      </c>
      <c r="J143" s="94">
        <f t="shared" si="41"/>
        <v>9.3</v>
      </c>
      <c r="K143" s="102">
        <f t="shared" si="44"/>
        <v>222</v>
      </c>
      <c r="L143" s="95">
        <f t="shared" si="45"/>
        <v>228</v>
      </c>
      <c r="M143" s="95">
        <f t="shared" si="46"/>
        <v>-6</v>
      </c>
      <c r="N143" s="96">
        <f t="shared" si="29"/>
        <v>-2.6</v>
      </c>
    </row>
    <row r="144" spans="1:14" s="87" customFormat="1" ht="15" customHeight="1">
      <c r="A144" s="54">
        <v>2081</v>
      </c>
      <c r="B144" s="64" t="s">
        <v>346</v>
      </c>
      <c r="C144" s="92">
        <v>88</v>
      </c>
      <c r="D144" s="92">
        <v>93</v>
      </c>
      <c r="E144" s="95">
        <f t="shared" si="42"/>
        <v>-5</v>
      </c>
      <c r="F144" s="94">
        <f t="shared" si="28"/>
        <v>-5.4</v>
      </c>
      <c r="G144" s="93">
        <v>57</v>
      </c>
      <c r="H144" s="93">
        <v>63</v>
      </c>
      <c r="I144" s="95">
        <f t="shared" si="43"/>
        <v>-6</v>
      </c>
      <c r="J144" s="94">
        <f t="shared" si="41"/>
        <v>-9.5</v>
      </c>
      <c r="K144" s="102">
        <f t="shared" si="44"/>
        <v>145</v>
      </c>
      <c r="L144" s="95">
        <f t="shared" si="45"/>
        <v>156</v>
      </c>
      <c r="M144" s="95">
        <f t="shared" si="46"/>
        <v>-11</v>
      </c>
      <c r="N144" s="96">
        <f t="shared" si="29"/>
        <v>-7.1</v>
      </c>
    </row>
    <row r="145" spans="1:14" s="87" customFormat="1" ht="15" customHeight="1">
      <c r="A145" s="54">
        <v>2082</v>
      </c>
      <c r="B145" s="64" t="s">
        <v>110</v>
      </c>
      <c r="C145" s="92">
        <v>157</v>
      </c>
      <c r="D145" s="92">
        <v>162</v>
      </c>
      <c r="E145" s="95">
        <f t="shared" si="42"/>
        <v>-5</v>
      </c>
      <c r="F145" s="94">
        <f t="shared" si="28"/>
        <v>-3.1</v>
      </c>
      <c r="G145" s="93">
        <v>77</v>
      </c>
      <c r="H145" s="93">
        <v>69</v>
      </c>
      <c r="I145" s="95">
        <f t="shared" si="43"/>
        <v>8</v>
      </c>
      <c r="J145" s="94">
        <f t="shared" si="41"/>
        <v>11.6</v>
      </c>
      <c r="K145" s="102">
        <f t="shared" si="44"/>
        <v>234</v>
      </c>
      <c r="L145" s="95">
        <f t="shared" si="45"/>
        <v>231</v>
      </c>
      <c r="M145" s="95">
        <f t="shared" si="46"/>
        <v>3</v>
      </c>
      <c r="N145" s="96">
        <f t="shared" si="29"/>
        <v>1.3</v>
      </c>
    </row>
    <row r="146" spans="1:14" s="87" customFormat="1" ht="15" customHeight="1">
      <c r="A146" s="54">
        <v>2083</v>
      </c>
      <c r="B146" s="64" t="s">
        <v>111</v>
      </c>
      <c r="C146" s="92">
        <v>78</v>
      </c>
      <c r="D146" s="92">
        <v>90</v>
      </c>
      <c r="E146" s="95">
        <f t="shared" si="42"/>
        <v>-12</v>
      </c>
      <c r="F146" s="94">
        <f t="shared" si="28"/>
        <v>-13.3</v>
      </c>
      <c r="G146" s="93">
        <v>26</v>
      </c>
      <c r="H146" s="93">
        <v>19</v>
      </c>
      <c r="I146" s="95">
        <f t="shared" si="43"/>
        <v>7</v>
      </c>
      <c r="J146" s="94">
        <f t="shared" si="41"/>
        <v>36.8</v>
      </c>
      <c r="K146" s="102">
        <f t="shared" si="44"/>
        <v>104</v>
      </c>
      <c r="L146" s="95">
        <f t="shared" si="45"/>
        <v>109</v>
      </c>
      <c r="M146" s="95">
        <f t="shared" si="46"/>
        <v>-5</v>
      </c>
      <c r="N146" s="96">
        <f t="shared" si="29"/>
        <v>-4.6</v>
      </c>
    </row>
    <row r="147" spans="1:14" s="87" customFormat="1" ht="15" customHeight="1">
      <c r="A147" s="54">
        <v>2084</v>
      </c>
      <c r="B147" s="64" t="s">
        <v>112</v>
      </c>
      <c r="C147" s="92">
        <v>135</v>
      </c>
      <c r="D147" s="92">
        <v>136</v>
      </c>
      <c r="E147" s="95">
        <f t="shared" si="42"/>
        <v>-1</v>
      </c>
      <c r="F147" s="94">
        <f t="shared" si="28"/>
        <v>-0.7</v>
      </c>
      <c r="G147" s="93">
        <v>93</v>
      </c>
      <c r="H147" s="93">
        <v>103</v>
      </c>
      <c r="I147" s="95">
        <f t="shared" si="43"/>
        <v>-10</v>
      </c>
      <c r="J147" s="94">
        <f t="shared" si="41"/>
        <v>-9.7</v>
      </c>
      <c r="K147" s="102">
        <f t="shared" si="44"/>
        <v>228</v>
      </c>
      <c r="L147" s="95">
        <f t="shared" si="45"/>
        <v>239</v>
      </c>
      <c r="M147" s="95">
        <f t="shared" si="46"/>
        <v>-11</v>
      </c>
      <c r="N147" s="96">
        <f t="shared" si="29"/>
        <v>-4.6</v>
      </c>
    </row>
    <row r="148" spans="1:14" s="87" customFormat="1" ht="15" customHeight="1">
      <c r="A148" s="54">
        <v>2085</v>
      </c>
      <c r="B148" s="64" t="s">
        <v>113</v>
      </c>
      <c r="C148" s="92">
        <v>207</v>
      </c>
      <c r="D148" s="92">
        <v>214</v>
      </c>
      <c r="E148" s="95">
        <f t="shared" si="42"/>
        <v>-7</v>
      </c>
      <c r="F148" s="94">
        <f t="shared" si="28"/>
        <v>-3.3</v>
      </c>
      <c r="G148" s="93">
        <v>73</v>
      </c>
      <c r="H148" s="93">
        <v>65</v>
      </c>
      <c r="I148" s="95">
        <f t="shared" si="43"/>
        <v>8</v>
      </c>
      <c r="J148" s="94">
        <f t="shared" si="41"/>
        <v>12.3</v>
      </c>
      <c r="K148" s="102">
        <f t="shared" si="44"/>
        <v>280</v>
      </c>
      <c r="L148" s="95">
        <f t="shared" si="45"/>
        <v>279</v>
      </c>
      <c r="M148" s="95">
        <f t="shared" si="46"/>
        <v>1</v>
      </c>
      <c r="N148" s="96">
        <f t="shared" si="29"/>
        <v>0.4</v>
      </c>
    </row>
    <row r="149" spans="1:14" s="87" customFormat="1" ht="15" customHeight="1">
      <c r="A149" s="54">
        <v>2086</v>
      </c>
      <c r="B149" s="64" t="s">
        <v>286</v>
      </c>
      <c r="C149" s="92">
        <v>51</v>
      </c>
      <c r="D149" s="92">
        <v>52</v>
      </c>
      <c r="E149" s="95">
        <f t="shared" si="42"/>
        <v>-1</v>
      </c>
      <c r="F149" s="94">
        <f t="shared" si="28"/>
        <v>-1.9</v>
      </c>
      <c r="G149" s="93">
        <v>29</v>
      </c>
      <c r="H149" s="93">
        <v>25</v>
      </c>
      <c r="I149" s="95">
        <f t="shared" si="43"/>
        <v>4</v>
      </c>
      <c r="J149" s="94">
        <f t="shared" si="41"/>
        <v>16</v>
      </c>
      <c r="K149" s="102">
        <f t="shared" si="44"/>
        <v>80</v>
      </c>
      <c r="L149" s="95">
        <f t="shared" si="45"/>
        <v>77</v>
      </c>
      <c r="M149" s="95">
        <f t="shared" si="46"/>
        <v>3</v>
      </c>
      <c r="N149" s="96">
        <f t="shared" si="29"/>
        <v>3.9</v>
      </c>
    </row>
    <row r="150" spans="1:14" s="87" customFormat="1" ht="15" customHeight="1">
      <c r="A150" s="54">
        <v>2087</v>
      </c>
      <c r="B150" s="64" t="s">
        <v>114</v>
      </c>
      <c r="C150" s="92">
        <v>100</v>
      </c>
      <c r="D150" s="92">
        <v>106</v>
      </c>
      <c r="E150" s="95">
        <f t="shared" si="42"/>
        <v>-6</v>
      </c>
      <c r="F150" s="94">
        <f t="shared" si="28"/>
        <v>-5.7</v>
      </c>
      <c r="G150" s="93">
        <v>48</v>
      </c>
      <c r="H150" s="93">
        <v>36</v>
      </c>
      <c r="I150" s="95">
        <f t="shared" si="43"/>
        <v>12</v>
      </c>
      <c r="J150" s="94">
        <f t="shared" si="41"/>
        <v>33.3</v>
      </c>
      <c r="K150" s="102">
        <f t="shared" si="44"/>
        <v>148</v>
      </c>
      <c r="L150" s="95">
        <f t="shared" si="45"/>
        <v>142</v>
      </c>
      <c r="M150" s="95">
        <f t="shared" si="46"/>
        <v>6</v>
      </c>
      <c r="N150" s="94">
        <f t="shared" si="29"/>
        <v>4.2</v>
      </c>
    </row>
    <row r="151" spans="1:14" s="87" customFormat="1" ht="15" customHeight="1">
      <c r="A151" s="54">
        <v>2088</v>
      </c>
      <c r="B151" s="64" t="s">
        <v>115</v>
      </c>
      <c r="C151" s="92">
        <v>119</v>
      </c>
      <c r="D151" s="92">
        <v>108</v>
      </c>
      <c r="E151" s="95">
        <f t="shared" si="42"/>
        <v>11</v>
      </c>
      <c r="F151" s="94">
        <f t="shared" si="28"/>
        <v>10.2</v>
      </c>
      <c r="G151" s="93">
        <v>52</v>
      </c>
      <c r="H151" s="93">
        <v>50</v>
      </c>
      <c r="I151" s="95">
        <f t="shared" si="43"/>
        <v>2</v>
      </c>
      <c r="J151" s="94">
        <f t="shared" si="41"/>
        <v>4</v>
      </c>
      <c r="K151" s="102">
        <f t="shared" si="44"/>
        <v>171</v>
      </c>
      <c r="L151" s="95">
        <f t="shared" si="45"/>
        <v>158</v>
      </c>
      <c r="M151" s="95">
        <f t="shared" si="46"/>
        <v>13</v>
      </c>
      <c r="N151" s="96">
        <f t="shared" si="29"/>
        <v>8.2</v>
      </c>
    </row>
    <row r="152" spans="1:14" s="87" customFormat="1" ht="15" customHeight="1">
      <c r="A152" s="54">
        <v>2089</v>
      </c>
      <c r="B152" s="64" t="s">
        <v>116</v>
      </c>
      <c r="C152" s="92">
        <v>44</v>
      </c>
      <c r="D152" s="92">
        <v>49</v>
      </c>
      <c r="E152" s="95">
        <f t="shared" si="42"/>
        <v>-5</v>
      </c>
      <c r="F152" s="94">
        <f t="shared" si="28"/>
        <v>-10.2</v>
      </c>
      <c r="G152" s="93">
        <v>34</v>
      </c>
      <c r="H152" s="93">
        <v>37</v>
      </c>
      <c r="I152" s="95">
        <f t="shared" si="43"/>
        <v>-3</v>
      </c>
      <c r="J152" s="94">
        <f t="shared" si="41"/>
        <v>-8.1</v>
      </c>
      <c r="K152" s="102">
        <f t="shared" si="44"/>
        <v>78</v>
      </c>
      <c r="L152" s="95">
        <f t="shared" si="45"/>
        <v>86</v>
      </c>
      <c r="M152" s="95">
        <f t="shared" si="46"/>
        <v>-8</v>
      </c>
      <c r="N152" s="96">
        <f t="shared" si="29"/>
        <v>-9.3</v>
      </c>
    </row>
    <row r="153" spans="1:14" s="87" customFormat="1" ht="15" customHeight="1">
      <c r="A153" s="54">
        <v>2090</v>
      </c>
      <c r="B153" s="64" t="s">
        <v>117</v>
      </c>
      <c r="C153" s="92">
        <v>86</v>
      </c>
      <c r="D153" s="92">
        <v>84</v>
      </c>
      <c r="E153" s="95">
        <f t="shared" si="42"/>
        <v>2</v>
      </c>
      <c r="F153" s="94">
        <f t="shared" si="28"/>
        <v>2.4</v>
      </c>
      <c r="G153" s="93">
        <v>46</v>
      </c>
      <c r="H153" s="93">
        <v>32</v>
      </c>
      <c r="I153" s="95">
        <f t="shared" si="43"/>
        <v>14</v>
      </c>
      <c r="J153" s="94">
        <f t="shared" si="41"/>
        <v>43.8</v>
      </c>
      <c r="K153" s="102">
        <f t="shared" si="44"/>
        <v>132</v>
      </c>
      <c r="L153" s="95">
        <f t="shared" si="45"/>
        <v>116</v>
      </c>
      <c r="M153" s="95">
        <f t="shared" si="46"/>
        <v>16</v>
      </c>
      <c r="N153" s="96">
        <f t="shared" si="29"/>
        <v>13.8</v>
      </c>
    </row>
    <row r="154" spans="1:14" s="87" customFormat="1" ht="15" customHeight="1">
      <c r="A154" s="54">
        <v>2091</v>
      </c>
      <c r="B154" s="64" t="s">
        <v>118</v>
      </c>
      <c r="C154" s="92">
        <v>71</v>
      </c>
      <c r="D154" s="92">
        <v>68</v>
      </c>
      <c r="E154" s="95">
        <f t="shared" si="42"/>
        <v>3</v>
      </c>
      <c r="F154" s="94">
        <f t="shared" si="28"/>
        <v>4.4</v>
      </c>
      <c r="G154" s="93">
        <v>51</v>
      </c>
      <c r="H154" s="93">
        <v>43</v>
      </c>
      <c r="I154" s="95">
        <f t="shared" si="43"/>
        <v>8</v>
      </c>
      <c r="J154" s="94">
        <f t="shared" si="41"/>
        <v>18.6</v>
      </c>
      <c r="K154" s="102">
        <f t="shared" si="44"/>
        <v>122</v>
      </c>
      <c r="L154" s="95">
        <f t="shared" si="45"/>
        <v>111</v>
      </c>
      <c r="M154" s="95">
        <f t="shared" si="46"/>
        <v>11</v>
      </c>
      <c r="N154" s="96">
        <f t="shared" si="29"/>
        <v>9.9</v>
      </c>
    </row>
    <row r="155" spans="1:14" s="87" customFormat="1" ht="15" customHeight="1">
      <c r="A155" s="54">
        <v>2092</v>
      </c>
      <c r="B155" s="64" t="s">
        <v>202</v>
      </c>
      <c r="C155" s="92">
        <v>45</v>
      </c>
      <c r="D155" s="92">
        <v>44</v>
      </c>
      <c r="E155" s="95">
        <f t="shared" si="42"/>
        <v>1</v>
      </c>
      <c r="F155" s="94">
        <f t="shared" si="28"/>
        <v>2.3</v>
      </c>
      <c r="G155" s="93">
        <v>6</v>
      </c>
      <c r="H155" s="93">
        <v>6</v>
      </c>
      <c r="I155" s="95">
        <f t="shared" si="43"/>
        <v>0</v>
      </c>
      <c r="J155" s="94">
        <f t="shared" si="41"/>
        <v>0</v>
      </c>
      <c r="K155" s="102">
        <f t="shared" si="44"/>
        <v>51</v>
      </c>
      <c r="L155" s="95">
        <f t="shared" si="45"/>
        <v>50</v>
      </c>
      <c r="M155" s="95">
        <f t="shared" si="46"/>
        <v>1</v>
      </c>
      <c r="N155" s="96">
        <f t="shared" si="29"/>
        <v>2</v>
      </c>
    </row>
    <row r="156" spans="1:14" s="88" customFormat="1" ht="20.25" customHeight="1">
      <c r="A156" s="193">
        <f>COUNT(A140:A155)</f>
        <v>16</v>
      </c>
      <c r="B156" s="194" t="s">
        <v>119</v>
      </c>
      <c r="C156" s="195">
        <f>SUM(C140:C155)</f>
        <v>1576</v>
      </c>
      <c r="D156" s="196">
        <f>SUM(D140:D155)</f>
        <v>1614</v>
      </c>
      <c r="E156" s="197">
        <f>SUM(E140:E155)</f>
        <v>-38</v>
      </c>
      <c r="F156" s="198">
        <f t="shared" si="28"/>
        <v>-2.4</v>
      </c>
      <c r="G156" s="200">
        <f>SUM(G140:G155)</f>
        <v>914</v>
      </c>
      <c r="H156" s="199">
        <f>SUM(H140:H155)</f>
        <v>802</v>
      </c>
      <c r="I156" s="197">
        <f>SUM(I140:I155)</f>
        <v>112</v>
      </c>
      <c r="J156" s="198">
        <f t="shared" si="41"/>
        <v>14</v>
      </c>
      <c r="K156" s="200">
        <f>SUM(K140:K155)</f>
        <v>2490</v>
      </c>
      <c r="L156" s="199">
        <f>SUM(L140:L155)</f>
        <v>2416</v>
      </c>
      <c r="M156" s="197">
        <f>SUM(M140:M155)</f>
        <v>74</v>
      </c>
      <c r="N156" s="201">
        <f t="shared" si="29"/>
        <v>3.1</v>
      </c>
    </row>
    <row r="157" spans="1:14" s="87" customFormat="1" ht="15" customHeight="1">
      <c r="A157" s="54">
        <v>2114</v>
      </c>
      <c r="B157" s="64" t="s">
        <v>120</v>
      </c>
      <c r="C157" s="92">
        <v>83</v>
      </c>
      <c r="D157" s="92">
        <v>103</v>
      </c>
      <c r="E157" s="95">
        <f aca="true" t="shared" si="47" ref="E157:E176">SUM(C157-D157)</f>
        <v>-20</v>
      </c>
      <c r="F157" s="94">
        <f t="shared" si="28"/>
        <v>-19.4</v>
      </c>
      <c r="G157" s="102">
        <v>56</v>
      </c>
      <c r="H157" s="102">
        <v>56</v>
      </c>
      <c r="I157" s="95">
        <f aca="true" t="shared" si="48" ref="I157:I176">SUM(G157-H157)</f>
        <v>0</v>
      </c>
      <c r="J157" s="94">
        <f t="shared" si="41"/>
        <v>0</v>
      </c>
      <c r="K157" s="102">
        <f aca="true" t="shared" si="49" ref="K157:K176">SUM(C157+G157)</f>
        <v>139</v>
      </c>
      <c r="L157" s="95">
        <f aca="true" t="shared" si="50" ref="L157:L176">SUM(D157+H157)</f>
        <v>159</v>
      </c>
      <c r="M157" s="95">
        <f aca="true" t="shared" si="51" ref="M157:M176">SUM(K157-L157)</f>
        <v>-20</v>
      </c>
      <c r="N157" s="96">
        <f t="shared" si="29"/>
        <v>-12.6</v>
      </c>
    </row>
    <row r="158" spans="1:14" s="87" customFormat="1" ht="15" customHeight="1">
      <c r="A158" s="54">
        <v>2115</v>
      </c>
      <c r="B158" s="64" t="s">
        <v>121</v>
      </c>
      <c r="C158" s="92">
        <v>83</v>
      </c>
      <c r="D158" s="92">
        <v>89</v>
      </c>
      <c r="E158" s="95">
        <f t="shared" si="47"/>
        <v>-6</v>
      </c>
      <c r="F158" s="94">
        <f t="shared" si="28"/>
        <v>-6.7</v>
      </c>
      <c r="G158" s="93">
        <v>22</v>
      </c>
      <c r="H158" s="93">
        <v>24</v>
      </c>
      <c r="I158" s="95">
        <f t="shared" si="48"/>
        <v>-2</v>
      </c>
      <c r="J158" s="94">
        <f t="shared" si="41"/>
        <v>-8.3</v>
      </c>
      <c r="K158" s="102">
        <f t="shared" si="49"/>
        <v>105</v>
      </c>
      <c r="L158" s="95">
        <f t="shared" si="50"/>
        <v>113</v>
      </c>
      <c r="M158" s="95">
        <f t="shared" si="51"/>
        <v>-8</v>
      </c>
      <c r="N158" s="96">
        <f t="shared" si="29"/>
        <v>-7.1</v>
      </c>
    </row>
    <row r="159" spans="1:14" s="87" customFormat="1" ht="15" customHeight="1">
      <c r="A159" s="54">
        <v>2116</v>
      </c>
      <c r="B159" s="64" t="s">
        <v>122</v>
      </c>
      <c r="C159" s="92">
        <v>235</v>
      </c>
      <c r="D159" s="92">
        <v>247</v>
      </c>
      <c r="E159" s="95">
        <f t="shared" si="47"/>
        <v>-12</v>
      </c>
      <c r="F159" s="94">
        <f t="shared" si="28"/>
        <v>-4.9</v>
      </c>
      <c r="G159" s="93">
        <v>128</v>
      </c>
      <c r="H159" s="93">
        <v>116</v>
      </c>
      <c r="I159" s="95">
        <f t="shared" si="48"/>
        <v>12</v>
      </c>
      <c r="J159" s="94">
        <f t="shared" si="41"/>
        <v>10.3</v>
      </c>
      <c r="K159" s="102">
        <f t="shared" si="49"/>
        <v>363</v>
      </c>
      <c r="L159" s="95">
        <f t="shared" si="50"/>
        <v>363</v>
      </c>
      <c r="M159" s="95">
        <f t="shared" si="51"/>
        <v>0</v>
      </c>
      <c r="N159" s="96">
        <f t="shared" si="29"/>
        <v>0</v>
      </c>
    </row>
    <row r="160" spans="1:14" s="87" customFormat="1" ht="15" customHeight="1">
      <c r="A160" s="54">
        <v>2117</v>
      </c>
      <c r="B160" s="64" t="s">
        <v>123</v>
      </c>
      <c r="C160" s="92">
        <v>4</v>
      </c>
      <c r="D160" s="92">
        <v>24</v>
      </c>
      <c r="E160" s="95">
        <f t="shared" si="47"/>
        <v>-20</v>
      </c>
      <c r="F160" s="94">
        <f t="shared" si="28"/>
        <v>-83.3</v>
      </c>
      <c r="G160" s="93">
        <v>4</v>
      </c>
      <c r="H160" s="93">
        <v>11</v>
      </c>
      <c r="I160" s="95">
        <f t="shared" si="48"/>
        <v>-7</v>
      </c>
      <c r="J160" s="94">
        <f t="shared" si="41"/>
        <v>-63.6</v>
      </c>
      <c r="K160" s="102">
        <f t="shared" si="49"/>
        <v>8</v>
      </c>
      <c r="L160" s="95">
        <f t="shared" si="50"/>
        <v>35</v>
      </c>
      <c r="M160" s="95">
        <f t="shared" si="51"/>
        <v>-27</v>
      </c>
      <c r="N160" s="96">
        <f t="shared" si="29"/>
        <v>-77.1</v>
      </c>
    </row>
    <row r="161" spans="1:14" s="87" customFormat="1" ht="15" customHeight="1">
      <c r="A161" s="54">
        <v>2118</v>
      </c>
      <c r="B161" s="64" t="s">
        <v>124</v>
      </c>
      <c r="C161" s="92">
        <v>22</v>
      </c>
      <c r="D161" s="92">
        <v>21</v>
      </c>
      <c r="E161" s="95">
        <f t="shared" si="47"/>
        <v>1</v>
      </c>
      <c r="F161" s="94">
        <f t="shared" si="28"/>
        <v>4.8</v>
      </c>
      <c r="G161" s="93">
        <v>0</v>
      </c>
      <c r="H161" s="93">
        <v>0</v>
      </c>
      <c r="I161" s="95">
        <f t="shared" si="48"/>
        <v>0</v>
      </c>
      <c r="J161" s="94">
        <v>0</v>
      </c>
      <c r="K161" s="102">
        <f t="shared" si="49"/>
        <v>22</v>
      </c>
      <c r="L161" s="95">
        <f t="shared" si="50"/>
        <v>21</v>
      </c>
      <c r="M161" s="95">
        <f t="shared" si="51"/>
        <v>1</v>
      </c>
      <c r="N161" s="96">
        <f t="shared" si="29"/>
        <v>4.8</v>
      </c>
    </row>
    <row r="162" spans="1:14" s="87" customFormat="1" ht="15" customHeight="1">
      <c r="A162" s="54">
        <v>2119</v>
      </c>
      <c r="B162" s="64" t="s">
        <v>125</v>
      </c>
      <c r="C162" s="92">
        <v>93</v>
      </c>
      <c r="D162" s="92">
        <v>97</v>
      </c>
      <c r="E162" s="95">
        <f t="shared" si="47"/>
        <v>-4</v>
      </c>
      <c r="F162" s="94">
        <f t="shared" si="28"/>
        <v>-4.1</v>
      </c>
      <c r="G162" s="93">
        <v>17</v>
      </c>
      <c r="H162" s="93">
        <v>15</v>
      </c>
      <c r="I162" s="95">
        <f t="shared" si="48"/>
        <v>2</v>
      </c>
      <c r="J162" s="94">
        <f aca="true" t="shared" si="52" ref="J162:J173">SUM(I162/H162%)</f>
        <v>13.3</v>
      </c>
      <c r="K162" s="102">
        <f t="shared" si="49"/>
        <v>110</v>
      </c>
      <c r="L162" s="95">
        <f t="shared" si="50"/>
        <v>112</v>
      </c>
      <c r="M162" s="95">
        <f t="shared" si="51"/>
        <v>-2</v>
      </c>
      <c r="N162" s="96">
        <f t="shared" si="29"/>
        <v>-1.8</v>
      </c>
    </row>
    <row r="163" spans="1:14" s="87" customFormat="1" ht="15" customHeight="1">
      <c r="A163" s="54">
        <v>2120</v>
      </c>
      <c r="B163" s="64" t="s">
        <v>126</v>
      </c>
      <c r="C163" s="92">
        <v>84</v>
      </c>
      <c r="D163" s="92">
        <v>101</v>
      </c>
      <c r="E163" s="95">
        <f t="shared" si="47"/>
        <v>-17</v>
      </c>
      <c r="F163" s="94">
        <f t="shared" si="28"/>
        <v>-16.8</v>
      </c>
      <c r="G163" s="93">
        <v>9</v>
      </c>
      <c r="H163" s="93">
        <v>9</v>
      </c>
      <c r="I163" s="95">
        <f t="shared" si="48"/>
        <v>0</v>
      </c>
      <c r="J163" s="94">
        <f t="shared" si="52"/>
        <v>0</v>
      </c>
      <c r="K163" s="102">
        <f t="shared" si="49"/>
        <v>93</v>
      </c>
      <c r="L163" s="95">
        <f t="shared" si="50"/>
        <v>110</v>
      </c>
      <c r="M163" s="95">
        <f t="shared" si="51"/>
        <v>-17</v>
      </c>
      <c r="N163" s="96">
        <f t="shared" si="29"/>
        <v>-15.5</v>
      </c>
    </row>
    <row r="164" spans="1:14" s="87" customFormat="1" ht="15" customHeight="1">
      <c r="A164" s="54">
        <v>2121</v>
      </c>
      <c r="B164" s="91" t="s">
        <v>365</v>
      </c>
      <c r="C164" s="92">
        <v>82</v>
      </c>
      <c r="D164" s="92">
        <v>81</v>
      </c>
      <c r="E164" s="95">
        <f t="shared" si="47"/>
        <v>1</v>
      </c>
      <c r="F164" s="94">
        <f t="shared" si="28"/>
        <v>1.2</v>
      </c>
      <c r="G164" s="93">
        <v>17</v>
      </c>
      <c r="H164" s="93">
        <v>11</v>
      </c>
      <c r="I164" s="95">
        <f t="shared" si="48"/>
        <v>6</v>
      </c>
      <c r="J164" s="94">
        <f t="shared" si="52"/>
        <v>54.5</v>
      </c>
      <c r="K164" s="102">
        <f t="shared" si="49"/>
        <v>99</v>
      </c>
      <c r="L164" s="95">
        <f t="shared" si="50"/>
        <v>92</v>
      </c>
      <c r="M164" s="95">
        <f t="shared" si="51"/>
        <v>7</v>
      </c>
      <c r="N164" s="96">
        <f t="shared" si="29"/>
        <v>7.6</v>
      </c>
    </row>
    <row r="165" spans="1:14" s="87" customFormat="1" ht="15" customHeight="1">
      <c r="A165" s="54">
        <v>2122</v>
      </c>
      <c r="B165" s="64" t="s">
        <v>127</v>
      </c>
      <c r="C165" s="92">
        <v>241</v>
      </c>
      <c r="D165" s="92">
        <v>249</v>
      </c>
      <c r="E165" s="95">
        <f t="shared" si="47"/>
        <v>-8</v>
      </c>
      <c r="F165" s="94">
        <f t="shared" si="28"/>
        <v>-3.2</v>
      </c>
      <c r="G165" s="93">
        <v>97</v>
      </c>
      <c r="H165" s="93">
        <v>97</v>
      </c>
      <c r="I165" s="95">
        <f t="shared" si="48"/>
        <v>0</v>
      </c>
      <c r="J165" s="94">
        <f t="shared" si="52"/>
        <v>0</v>
      </c>
      <c r="K165" s="102">
        <f t="shared" si="49"/>
        <v>338</v>
      </c>
      <c r="L165" s="95">
        <f t="shared" si="50"/>
        <v>346</v>
      </c>
      <c r="M165" s="95">
        <f t="shared" si="51"/>
        <v>-8</v>
      </c>
      <c r="N165" s="96">
        <f t="shared" si="29"/>
        <v>-2.3</v>
      </c>
    </row>
    <row r="166" spans="1:14" s="87" customFormat="1" ht="15" customHeight="1">
      <c r="A166" s="54">
        <v>2123</v>
      </c>
      <c r="B166" s="64" t="s">
        <v>128</v>
      </c>
      <c r="C166" s="92">
        <v>143</v>
      </c>
      <c r="D166" s="92">
        <v>124</v>
      </c>
      <c r="E166" s="95">
        <f t="shared" si="47"/>
        <v>19</v>
      </c>
      <c r="F166" s="94">
        <f t="shared" si="28"/>
        <v>15.3</v>
      </c>
      <c r="G166" s="93">
        <v>34</v>
      </c>
      <c r="H166" s="93">
        <v>30</v>
      </c>
      <c r="I166" s="95">
        <f t="shared" si="48"/>
        <v>4</v>
      </c>
      <c r="J166" s="94">
        <f t="shared" si="52"/>
        <v>13.3</v>
      </c>
      <c r="K166" s="102">
        <f t="shared" si="49"/>
        <v>177</v>
      </c>
      <c r="L166" s="95">
        <f t="shared" si="50"/>
        <v>154</v>
      </c>
      <c r="M166" s="95">
        <f t="shared" si="51"/>
        <v>23</v>
      </c>
      <c r="N166" s="96">
        <f t="shared" si="29"/>
        <v>14.9</v>
      </c>
    </row>
    <row r="167" spans="1:14" s="87" customFormat="1" ht="15" customHeight="1">
      <c r="A167" s="54">
        <v>2124</v>
      </c>
      <c r="B167" s="64" t="s">
        <v>129</v>
      </c>
      <c r="C167" s="92">
        <v>97</v>
      </c>
      <c r="D167" s="92">
        <v>99</v>
      </c>
      <c r="E167" s="95">
        <f t="shared" si="47"/>
        <v>-2</v>
      </c>
      <c r="F167" s="94">
        <f t="shared" si="28"/>
        <v>-2</v>
      </c>
      <c r="G167" s="93">
        <v>42</v>
      </c>
      <c r="H167" s="93">
        <v>41</v>
      </c>
      <c r="I167" s="95">
        <f t="shared" si="48"/>
        <v>1</v>
      </c>
      <c r="J167" s="94">
        <f t="shared" si="52"/>
        <v>2.4</v>
      </c>
      <c r="K167" s="102">
        <f t="shared" si="49"/>
        <v>139</v>
      </c>
      <c r="L167" s="95">
        <f t="shared" si="50"/>
        <v>140</v>
      </c>
      <c r="M167" s="95">
        <f t="shared" si="51"/>
        <v>-1</v>
      </c>
      <c r="N167" s="96">
        <f t="shared" si="29"/>
        <v>-0.7</v>
      </c>
    </row>
    <row r="168" spans="1:14" s="87" customFormat="1" ht="15" customHeight="1">
      <c r="A168" s="54">
        <v>2125</v>
      </c>
      <c r="B168" s="64" t="s">
        <v>130</v>
      </c>
      <c r="C168" s="92">
        <v>200</v>
      </c>
      <c r="D168" s="92">
        <v>228</v>
      </c>
      <c r="E168" s="95">
        <f t="shared" si="47"/>
        <v>-28</v>
      </c>
      <c r="F168" s="94">
        <f aca="true" t="shared" si="53" ref="F168:F231">SUM(E168/D168%)</f>
        <v>-12.3</v>
      </c>
      <c r="G168" s="93">
        <v>186</v>
      </c>
      <c r="H168" s="93">
        <v>170</v>
      </c>
      <c r="I168" s="95">
        <f t="shared" si="48"/>
        <v>16</v>
      </c>
      <c r="J168" s="94">
        <f t="shared" si="52"/>
        <v>9.4</v>
      </c>
      <c r="K168" s="102">
        <f t="shared" si="49"/>
        <v>386</v>
      </c>
      <c r="L168" s="95">
        <f t="shared" si="50"/>
        <v>398</v>
      </c>
      <c r="M168" s="95">
        <f t="shared" si="51"/>
        <v>-12</v>
      </c>
      <c r="N168" s="96">
        <f aca="true" t="shared" si="54" ref="N168:N231">SUM(M168/L168%)</f>
        <v>-3</v>
      </c>
    </row>
    <row r="169" spans="1:14" s="87" customFormat="1" ht="15" customHeight="1">
      <c r="A169" s="54">
        <v>2126</v>
      </c>
      <c r="B169" s="64" t="s">
        <v>131</v>
      </c>
      <c r="C169" s="92">
        <v>152</v>
      </c>
      <c r="D169" s="92">
        <v>153</v>
      </c>
      <c r="E169" s="95">
        <f t="shared" si="47"/>
        <v>-1</v>
      </c>
      <c r="F169" s="94">
        <f t="shared" si="53"/>
        <v>-0.7</v>
      </c>
      <c r="G169" s="93">
        <v>96</v>
      </c>
      <c r="H169" s="93">
        <v>84</v>
      </c>
      <c r="I169" s="95">
        <f t="shared" si="48"/>
        <v>12</v>
      </c>
      <c r="J169" s="94">
        <f t="shared" si="52"/>
        <v>14.3</v>
      </c>
      <c r="K169" s="102">
        <f t="shared" si="49"/>
        <v>248</v>
      </c>
      <c r="L169" s="95">
        <f t="shared" si="50"/>
        <v>237</v>
      </c>
      <c r="M169" s="95">
        <f t="shared" si="51"/>
        <v>11</v>
      </c>
      <c r="N169" s="96">
        <f t="shared" si="54"/>
        <v>4.6</v>
      </c>
    </row>
    <row r="170" spans="1:14" s="87" customFormat="1" ht="15" customHeight="1">
      <c r="A170" s="54">
        <v>2127</v>
      </c>
      <c r="B170" s="64" t="s">
        <v>347</v>
      </c>
      <c r="C170" s="92">
        <v>105</v>
      </c>
      <c r="D170" s="92">
        <v>110</v>
      </c>
      <c r="E170" s="95">
        <f t="shared" si="47"/>
        <v>-5</v>
      </c>
      <c r="F170" s="94">
        <f t="shared" si="53"/>
        <v>-4.5</v>
      </c>
      <c r="G170" s="93">
        <v>145</v>
      </c>
      <c r="H170" s="93">
        <v>133</v>
      </c>
      <c r="I170" s="95">
        <f t="shared" si="48"/>
        <v>12</v>
      </c>
      <c r="J170" s="94">
        <f t="shared" si="52"/>
        <v>9</v>
      </c>
      <c r="K170" s="102">
        <f t="shared" si="49"/>
        <v>250</v>
      </c>
      <c r="L170" s="95">
        <f t="shared" si="50"/>
        <v>243</v>
      </c>
      <c r="M170" s="95">
        <f t="shared" si="51"/>
        <v>7</v>
      </c>
      <c r="N170" s="96">
        <f t="shared" si="54"/>
        <v>2.9</v>
      </c>
    </row>
    <row r="171" spans="1:14" s="87" customFormat="1" ht="15" customHeight="1">
      <c r="A171" s="54">
        <v>2128</v>
      </c>
      <c r="B171" s="64" t="s">
        <v>132</v>
      </c>
      <c r="C171" s="92">
        <v>90</v>
      </c>
      <c r="D171" s="92">
        <v>87</v>
      </c>
      <c r="E171" s="95">
        <f t="shared" si="47"/>
        <v>3</v>
      </c>
      <c r="F171" s="94">
        <f t="shared" si="53"/>
        <v>3.4</v>
      </c>
      <c r="G171" s="93">
        <v>35</v>
      </c>
      <c r="H171" s="93">
        <v>44</v>
      </c>
      <c r="I171" s="95">
        <f t="shared" si="48"/>
        <v>-9</v>
      </c>
      <c r="J171" s="94">
        <f t="shared" si="52"/>
        <v>-20.5</v>
      </c>
      <c r="K171" s="102">
        <f t="shared" si="49"/>
        <v>125</v>
      </c>
      <c r="L171" s="95">
        <f t="shared" si="50"/>
        <v>131</v>
      </c>
      <c r="M171" s="95">
        <f t="shared" si="51"/>
        <v>-6</v>
      </c>
      <c r="N171" s="96">
        <f t="shared" si="54"/>
        <v>-4.6</v>
      </c>
    </row>
    <row r="172" spans="1:14" s="87" customFormat="1" ht="15" customHeight="1">
      <c r="A172" s="54">
        <v>2129</v>
      </c>
      <c r="B172" s="64" t="s">
        <v>133</v>
      </c>
      <c r="C172" s="92">
        <v>42</v>
      </c>
      <c r="D172" s="92">
        <v>48</v>
      </c>
      <c r="E172" s="95">
        <f t="shared" si="47"/>
        <v>-6</v>
      </c>
      <c r="F172" s="94">
        <f t="shared" si="53"/>
        <v>-12.5</v>
      </c>
      <c r="G172" s="93">
        <v>12</v>
      </c>
      <c r="H172" s="93">
        <v>9</v>
      </c>
      <c r="I172" s="95">
        <f t="shared" si="48"/>
        <v>3</v>
      </c>
      <c r="J172" s="94">
        <f t="shared" si="52"/>
        <v>33.3</v>
      </c>
      <c r="K172" s="102">
        <f t="shared" si="49"/>
        <v>54</v>
      </c>
      <c r="L172" s="95">
        <f t="shared" si="50"/>
        <v>57</v>
      </c>
      <c r="M172" s="95">
        <f t="shared" si="51"/>
        <v>-3</v>
      </c>
      <c r="N172" s="96">
        <f t="shared" si="54"/>
        <v>-5.3</v>
      </c>
    </row>
    <row r="173" spans="1:14" s="87" customFormat="1" ht="15" customHeight="1">
      <c r="A173" s="54">
        <v>2130</v>
      </c>
      <c r="B173" s="64" t="s">
        <v>134</v>
      </c>
      <c r="C173" s="92">
        <v>72</v>
      </c>
      <c r="D173" s="92">
        <v>72</v>
      </c>
      <c r="E173" s="95">
        <f t="shared" si="47"/>
        <v>0</v>
      </c>
      <c r="F173" s="99">
        <f t="shared" si="53"/>
        <v>0</v>
      </c>
      <c r="G173" s="93">
        <v>16</v>
      </c>
      <c r="H173" s="93">
        <v>16</v>
      </c>
      <c r="I173" s="95">
        <f t="shared" si="48"/>
        <v>0</v>
      </c>
      <c r="J173" s="94">
        <f t="shared" si="52"/>
        <v>0</v>
      </c>
      <c r="K173" s="102">
        <f t="shared" si="49"/>
        <v>88</v>
      </c>
      <c r="L173" s="95">
        <f t="shared" si="50"/>
        <v>88</v>
      </c>
      <c r="M173" s="95">
        <f t="shared" si="51"/>
        <v>0</v>
      </c>
      <c r="N173" s="96">
        <f t="shared" si="54"/>
        <v>0</v>
      </c>
    </row>
    <row r="174" spans="1:14" s="87" customFormat="1" ht="15" customHeight="1">
      <c r="A174" s="54">
        <v>2132</v>
      </c>
      <c r="B174" s="64" t="s">
        <v>330</v>
      </c>
      <c r="C174" s="92">
        <v>40</v>
      </c>
      <c r="D174" s="92">
        <v>42</v>
      </c>
      <c r="E174" s="95">
        <f t="shared" si="47"/>
        <v>-2</v>
      </c>
      <c r="F174" s="99">
        <f t="shared" si="53"/>
        <v>-4.8</v>
      </c>
      <c r="G174" s="93">
        <v>3</v>
      </c>
      <c r="H174" s="93">
        <v>1</v>
      </c>
      <c r="I174" s="95">
        <f t="shared" si="48"/>
        <v>2</v>
      </c>
      <c r="J174" s="94">
        <v>0</v>
      </c>
      <c r="K174" s="102">
        <f t="shared" si="49"/>
        <v>43</v>
      </c>
      <c r="L174" s="95">
        <f t="shared" si="50"/>
        <v>43</v>
      </c>
      <c r="M174" s="95">
        <f t="shared" si="51"/>
        <v>0</v>
      </c>
      <c r="N174" s="96">
        <f t="shared" si="54"/>
        <v>0</v>
      </c>
    </row>
    <row r="175" spans="1:14" s="87" customFormat="1" ht="15" customHeight="1">
      <c r="A175" s="54">
        <v>2138</v>
      </c>
      <c r="B175" s="64" t="s">
        <v>350</v>
      </c>
      <c r="C175" s="92">
        <v>22</v>
      </c>
      <c r="D175" s="92">
        <v>36</v>
      </c>
      <c r="E175" s="95">
        <f t="shared" si="47"/>
        <v>-14</v>
      </c>
      <c r="F175" s="99">
        <f t="shared" si="53"/>
        <v>-38.9</v>
      </c>
      <c r="G175" s="102">
        <v>0</v>
      </c>
      <c r="H175" s="102">
        <v>11</v>
      </c>
      <c r="I175" s="95">
        <f t="shared" si="48"/>
        <v>-11</v>
      </c>
      <c r="J175" s="94">
        <v>0</v>
      </c>
      <c r="K175" s="102">
        <f t="shared" si="49"/>
        <v>22</v>
      </c>
      <c r="L175" s="95">
        <f t="shared" si="50"/>
        <v>47</v>
      </c>
      <c r="M175" s="95">
        <f t="shared" si="51"/>
        <v>-25</v>
      </c>
      <c r="N175" s="96">
        <f t="shared" si="54"/>
        <v>-53.2</v>
      </c>
    </row>
    <row r="176" spans="1:14" s="87" customFormat="1" ht="15" customHeight="1">
      <c r="A176" s="54">
        <v>2139</v>
      </c>
      <c r="B176" s="64" t="s">
        <v>353</v>
      </c>
      <c r="C176" s="104">
        <v>20</v>
      </c>
      <c r="D176" s="104">
        <v>20</v>
      </c>
      <c r="E176" s="95">
        <f t="shared" si="47"/>
        <v>0</v>
      </c>
      <c r="F176" s="163">
        <f t="shared" si="53"/>
        <v>0</v>
      </c>
      <c r="G176" s="102">
        <v>7</v>
      </c>
      <c r="H176" s="102">
        <v>7</v>
      </c>
      <c r="I176" s="95">
        <f t="shared" si="48"/>
        <v>0</v>
      </c>
      <c r="J176" s="94">
        <f aca="true" t="shared" si="55" ref="J176:J190">SUM(I176/H176%)</f>
        <v>0</v>
      </c>
      <c r="K176" s="102">
        <f t="shared" si="49"/>
        <v>27</v>
      </c>
      <c r="L176" s="95">
        <f t="shared" si="50"/>
        <v>27</v>
      </c>
      <c r="M176" s="95">
        <f t="shared" si="51"/>
        <v>0</v>
      </c>
      <c r="N176" s="96">
        <f t="shared" si="54"/>
        <v>0</v>
      </c>
    </row>
    <row r="177" spans="1:14" s="88" customFormat="1" ht="21" customHeight="1" thickBot="1">
      <c r="A177" s="202">
        <f>COUNT(A157:A176)</f>
        <v>20</v>
      </c>
      <c r="B177" s="203" t="s">
        <v>135</v>
      </c>
      <c r="C177" s="173">
        <f>SUM(C157:C176)</f>
        <v>1910</v>
      </c>
      <c r="D177" s="174">
        <f>SUM(D157:D176)</f>
        <v>2031</v>
      </c>
      <c r="E177" s="175">
        <f>SUM(E157:E176)</f>
        <v>-121</v>
      </c>
      <c r="F177" s="204">
        <f t="shared" si="53"/>
        <v>-6</v>
      </c>
      <c r="G177" s="177">
        <f>SUM(G157:G176)</f>
        <v>926</v>
      </c>
      <c r="H177" s="178">
        <f>SUM(H157:H176)</f>
        <v>885</v>
      </c>
      <c r="I177" s="175">
        <f>SUM(I157:I176)</f>
        <v>41</v>
      </c>
      <c r="J177" s="204">
        <f t="shared" si="55"/>
        <v>4.6</v>
      </c>
      <c r="K177" s="177">
        <f>SUM(K157:K176)</f>
        <v>2836</v>
      </c>
      <c r="L177" s="178">
        <f>SUM(L157:L176)</f>
        <v>2916</v>
      </c>
      <c r="M177" s="175">
        <f>SUM(M157:M176)</f>
        <v>-80</v>
      </c>
      <c r="N177" s="205">
        <f t="shared" si="54"/>
        <v>-2.7</v>
      </c>
    </row>
    <row r="178" spans="1:14" s="88" customFormat="1" ht="21.75" customHeight="1" thickBot="1">
      <c r="A178" s="206">
        <f>SUM(A127+A139+A156+A177)</f>
        <v>66</v>
      </c>
      <c r="B178" s="207" t="s">
        <v>136</v>
      </c>
      <c r="C178" s="208">
        <f>SUM(C127+C139+C156+C177)</f>
        <v>6275</v>
      </c>
      <c r="D178" s="209">
        <f>SUM(D127+D139+D156+D177)</f>
        <v>6668</v>
      </c>
      <c r="E178" s="184">
        <f>SUM(E127+E139+E156+E177)</f>
        <v>-393</v>
      </c>
      <c r="F178" s="185">
        <f t="shared" si="53"/>
        <v>-5.9</v>
      </c>
      <c r="G178" s="208">
        <f>SUM(G127+G139+G156+G177)</f>
        <v>2858</v>
      </c>
      <c r="H178" s="184">
        <f>SUM(H127+H139+H156+H177)</f>
        <v>2712</v>
      </c>
      <c r="I178" s="184">
        <f>SUM(I127+I139+I156+I177)</f>
        <v>146</v>
      </c>
      <c r="J178" s="185">
        <f t="shared" si="55"/>
        <v>5.4</v>
      </c>
      <c r="K178" s="210">
        <f>SUM(K127+K139+K156+K177)</f>
        <v>9133</v>
      </c>
      <c r="L178" s="184">
        <f>SUM(L127+L139+L156+L177)</f>
        <v>9380</v>
      </c>
      <c r="M178" s="184">
        <f>SUM(M127+M139+M156+M177)</f>
        <v>-247</v>
      </c>
      <c r="N178" s="205">
        <f t="shared" si="54"/>
        <v>-2.6</v>
      </c>
    </row>
    <row r="179" spans="1:14" s="87" customFormat="1" ht="12">
      <c r="A179" s="139">
        <v>3074</v>
      </c>
      <c r="B179" s="211" t="s">
        <v>140</v>
      </c>
      <c r="C179" s="212">
        <v>224</v>
      </c>
      <c r="D179" s="212">
        <v>225</v>
      </c>
      <c r="E179" s="47">
        <f aca="true" t="shared" si="56" ref="E179:E218">SUM(C179-D179)</f>
        <v>-1</v>
      </c>
      <c r="F179" s="51">
        <f t="shared" si="53"/>
        <v>-0.4</v>
      </c>
      <c r="G179" s="212">
        <v>200</v>
      </c>
      <c r="H179" s="212">
        <v>199</v>
      </c>
      <c r="I179" s="47">
        <f aca="true" t="shared" si="57" ref="I179:I218">SUM(G179-H179)</f>
        <v>1</v>
      </c>
      <c r="J179" s="51">
        <f t="shared" si="55"/>
        <v>0.5</v>
      </c>
      <c r="K179" s="213">
        <f aca="true" t="shared" si="58" ref="K179:K218">SUM(C179+G179)</f>
        <v>424</v>
      </c>
      <c r="L179" s="214">
        <f aca="true" t="shared" si="59" ref="L179:L218">SUM(D179+H179)</f>
        <v>424</v>
      </c>
      <c r="M179" s="47">
        <f aca="true" t="shared" si="60" ref="M179:M218">SUM(K179-L179)</f>
        <v>0</v>
      </c>
      <c r="N179" s="90">
        <f t="shared" si="54"/>
        <v>0</v>
      </c>
    </row>
    <row r="180" spans="1:14" s="87" customFormat="1" ht="12">
      <c r="A180" s="54">
        <v>3075</v>
      </c>
      <c r="B180" s="1" t="s">
        <v>141</v>
      </c>
      <c r="C180" s="3">
        <v>104</v>
      </c>
      <c r="D180" s="3">
        <v>123</v>
      </c>
      <c r="E180" s="47">
        <f t="shared" si="56"/>
        <v>-19</v>
      </c>
      <c r="F180" s="52">
        <f t="shared" si="53"/>
        <v>-15.4</v>
      </c>
      <c r="G180" s="49">
        <v>13</v>
      </c>
      <c r="H180" s="49">
        <v>18</v>
      </c>
      <c r="I180" s="47">
        <f t="shared" si="57"/>
        <v>-5</v>
      </c>
      <c r="J180" s="51">
        <f t="shared" si="55"/>
        <v>-27.8</v>
      </c>
      <c r="K180" s="53">
        <f t="shared" si="58"/>
        <v>117</v>
      </c>
      <c r="L180" s="47">
        <f t="shared" si="59"/>
        <v>141</v>
      </c>
      <c r="M180" s="47">
        <f t="shared" si="60"/>
        <v>-24</v>
      </c>
      <c r="N180" s="90">
        <f t="shared" si="54"/>
        <v>-17</v>
      </c>
    </row>
    <row r="181" spans="1:14" s="87" customFormat="1" ht="12">
      <c r="A181" s="54">
        <v>3077</v>
      </c>
      <c r="B181" s="1" t="s">
        <v>142</v>
      </c>
      <c r="C181" s="3">
        <v>286</v>
      </c>
      <c r="D181" s="3">
        <v>275</v>
      </c>
      <c r="E181" s="47">
        <f t="shared" si="56"/>
        <v>11</v>
      </c>
      <c r="F181" s="52">
        <f t="shared" si="53"/>
        <v>4</v>
      </c>
      <c r="G181" s="49">
        <v>95</v>
      </c>
      <c r="H181" s="49">
        <v>80</v>
      </c>
      <c r="I181" s="47">
        <f t="shared" si="57"/>
        <v>15</v>
      </c>
      <c r="J181" s="51">
        <f t="shared" si="55"/>
        <v>18.8</v>
      </c>
      <c r="K181" s="53">
        <f t="shared" si="58"/>
        <v>381</v>
      </c>
      <c r="L181" s="47">
        <f t="shared" si="59"/>
        <v>355</v>
      </c>
      <c r="M181" s="47">
        <f t="shared" si="60"/>
        <v>26</v>
      </c>
      <c r="N181" s="90">
        <f t="shared" si="54"/>
        <v>7.3</v>
      </c>
    </row>
    <row r="182" spans="1:14" s="87" customFormat="1" ht="12">
      <c r="A182" s="54">
        <v>3078</v>
      </c>
      <c r="B182" s="1" t="s">
        <v>143</v>
      </c>
      <c r="C182" s="3">
        <v>227</v>
      </c>
      <c r="D182" s="3">
        <v>227</v>
      </c>
      <c r="E182" s="47">
        <f t="shared" si="56"/>
        <v>0</v>
      </c>
      <c r="F182" s="52">
        <f t="shared" si="53"/>
        <v>0</v>
      </c>
      <c r="G182" s="49">
        <v>105</v>
      </c>
      <c r="H182" s="49">
        <v>111</v>
      </c>
      <c r="I182" s="47">
        <f t="shared" si="57"/>
        <v>-6</v>
      </c>
      <c r="J182" s="51">
        <f t="shared" si="55"/>
        <v>-5.4</v>
      </c>
      <c r="K182" s="53">
        <f t="shared" si="58"/>
        <v>332</v>
      </c>
      <c r="L182" s="47">
        <f t="shared" si="59"/>
        <v>338</v>
      </c>
      <c r="M182" s="47">
        <f t="shared" si="60"/>
        <v>-6</v>
      </c>
      <c r="N182" s="90">
        <f t="shared" si="54"/>
        <v>-1.8</v>
      </c>
    </row>
    <row r="183" spans="1:14" s="87" customFormat="1" ht="12">
      <c r="A183" s="54">
        <v>3079</v>
      </c>
      <c r="B183" s="1" t="s">
        <v>144</v>
      </c>
      <c r="C183" s="3">
        <v>175</v>
      </c>
      <c r="D183" s="3">
        <v>178</v>
      </c>
      <c r="E183" s="47">
        <f t="shared" si="56"/>
        <v>-3</v>
      </c>
      <c r="F183" s="52">
        <f t="shared" si="53"/>
        <v>-1.7</v>
      </c>
      <c r="G183" s="49">
        <v>103</v>
      </c>
      <c r="H183" s="49">
        <v>103</v>
      </c>
      <c r="I183" s="47">
        <f t="shared" si="57"/>
        <v>0</v>
      </c>
      <c r="J183" s="51">
        <f t="shared" si="55"/>
        <v>0</v>
      </c>
      <c r="K183" s="53">
        <f t="shared" si="58"/>
        <v>278</v>
      </c>
      <c r="L183" s="47">
        <f t="shared" si="59"/>
        <v>281</v>
      </c>
      <c r="M183" s="47">
        <f t="shared" si="60"/>
        <v>-3</v>
      </c>
      <c r="N183" s="90">
        <f t="shared" si="54"/>
        <v>-1.1</v>
      </c>
    </row>
    <row r="184" spans="1:14" s="87" customFormat="1" ht="12">
      <c r="A184" s="54">
        <v>3080</v>
      </c>
      <c r="B184" s="1" t="s">
        <v>145</v>
      </c>
      <c r="C184" s="3">
        <v>134</v>
      </c>
      <c r="D184" s="3">
        <v>140</v>
      </c>
      <c r="E184" s="47">
        <f t="shared" si="56"/>
        <v>-6</v>
      </c>
      <c r="F184" s="52">
        <f t="shared" si="53"/>
        <v>-4.3</v>
      </c>
      <c r="G184" s="49">
        <v>48</v>
      </c>
      <c r="H184" s="49">
        <v>53</v>
      </c>
      <c r="I184" s="47">
        <f t="shared" si="57"/>
        <v>-5</v>
      </c>
      <c r="J184" s="51">
        <f t="shared" si="55"/>
        <v>-9.4</v>
      </c>
      <c r="K184" s="53">
        <f t="shared" si="58"/>
        <v>182</v>
      </c>
      <c r="L184" s="47">
        <f t="shared" si="59"/>
        <v>193</v>
      </c>
      <c r="M184" s="47">
        <f t="shared" si="60"/>
        <v>-11</v>
      </c>
      <c r="N184" s="90">
        <f t="shared" si="54"/>
        <v>-5.7</v>
      </c>
    </row>
    <row r="185" spans="1:14" s="87" customFormat="1" ht="12">
      <c r="A185" s="54">
        <v>3081</v>
      </c>
      <c r="B185" s="1" t="s">
        <v>146</v>
      </c>
      <c r="C185" s="3">
        <v>86</v>
      </c>
      <c r="D185" s="3">
        <v>84</v>
      </c>
      <c r="E185" s="47">
        <f t="shared" si="56"/>
        <v>2</v>
      </c>
      <c r="F185" s="52">
        <f t="shared" si="53"/>
        <v>2.4</v>
      </c>
      <c r="G185" s="49">
        <v>40</v>
      </c>
      <c r="H185" s="49">
        <v>34</v>
      </c>
      <c r="I185" s="47">
        <f t="shared" si="57"/>
        <v>6</v>
      </c>
      <c r="J185" s="51">
        <f t="shared" si="55"/>
        <v>17.6</v>
      </c>
      <c r="K185" s="53">
        <f t="shared" si="58"/>
        <v>126</v>
      </c>
      <c r="L185" s="47">
        <f t="shared" si="59"/>
        <v>118</v>
      </c>
      <c r="M185" s="47">
        <f t="shared" si="60"/>
        <v>8</v>
      </c>
      <c r="N185" s="90">
        <f t="shared" si="54"/>
        <v>6.8</v>
      </c>
    </row>
    <row r="186" spans="1:14" s="87" customFormat="1" ht="12">
      <c r="A186" s="54">
        <v>3082</v>
      </c>
      <c r="B186" s="1" t="s">
        <v>147</v>
      </c>
      <c r="C186" s="3">
        <v>157</v>
      </c>
      <c r="D186" s="3">
        <v>153</v>
      </c>
      <c r="E186" s="47">
        <f t="shared" si="56"/>
        <v>4</v>
      </c>
      <c r="F186" s="52">
        <f t="shared" si="53"/>
        <v>2.6</v>
      </c>
      <c r="G186" s="49">
        <v>216</v>
      </c>
      <c r="H186" s="49">
        <v>173</v>
      </c>
      <c r="I186" s="47">
        <f t="shared" si="57"/>
        <v>43</v>
      </c>
      <c r="J186" s="51">
        <f t="shared" si="55"/>
        <v>24.9</v>
      </c>
      <c r="K186" s="53">
        <f t="shared" si="58"/>
        <v>373</v>
      </c>
      <c r="L186" s="47">
        <f t="shared" si="59"/>
        <v>326</v>
      </c>
      <c r="M186" s="47">
        <f t="shared" si="60"/>
        <v>47</v>
      </c>
      <c r="N186" s="90">
        <f t="shared" si="54"/>
        <v>14.4</v>
      </c>
    </row>
    <row r="187" spans="1:14" s="87" customFormat="1" ht="12">
      <c r="A187" s="54">
        <v>3083</v>
      </c>
      <c r="B187" s="1" t="s">
        <v>377</v>
      </c>
      <c r="C187" s="3">
        <v>154</v>
      </c>
      <c r="D187" s="3">
        <v>98</v>
      </c>
      <c r="E187" s="47">
        <f t="shared" si="56"/>
        <v>56</v>
      </c>
      <c r="F187" s="52">
        <f t="shared" si="53"/>
        <v>57.1</v>
      </c>
      <c r="G187" s="49">
        <v>62</v>
      </c>
      <c r="H187" s="49">
        <v>30</v>
      </c>
      <c r="I187" s="47">
        <f t="shared" si="57"/>
        <v>32</v>
      </c>
      <c r="J187" s="51">
        <f t="shared" si="55"/>
        <v>106.7</v>
      </c>
      <c r="K187" s="53">
        <f t="shared" si="58"/>
        <v>216</v>
      </c>
      <c r="L187" s="47">
        <f t="shared" si="59"/>
        <v>128</v>
      </c>
      <c r="M187" s="47">
        <f t="shared" si="60"/>
        <v>88</v>
      </c>
      <c r="N187" s="90">
        <f t="shared" si="54"/>
        <v>68.8</v>
      </c>
    </row>
    <row r="188" spans="1:14" s="87" customFormat="1" ht="12">
      <c r="A188" s="54">
        <v>3084</v>
      </c>
      <c r="B188" s="1" t="s">
        <v>148</v>
      </c>
      <c r="C188" s="3">
        <v>105</v>
      </c>
      <c r="D188" s="3">
        <v>116</v>
      </c>
      <c r="E188" s="47">
        <f t="shared" si="56"/>
        <v>-11</v>
      </c>
      <c r="F188" s="52">
        <f t="shared" si="53"/>
        <v>-9.5</v>
      </c>
      <c r="G188" s="49">
        <v>26</v>
      </c>
      <c r="H188" s="49">
        <v>44</v>
      </c>
      <c r="I188" s="47">
        <f t="shared" si="57"/>
        <v>-18</v>
      </c>
      <c r="J188" s="51">
        <f t="shared" si="55"/>
        <v>-40.9</v>
      </c>
      <c r="K188" s="53">
        <f t="shared" si="58"/>
        <v>131</v>
      </c>
      <c r="L188" s="47">
        <f t="shared" si="59"/>
        <v>160</v>
      </c>
      <c r="M188" s="47">
        <f t="shared" si="60"/>
        <v>-29</v>
      </c>
      <c r="N188" s="90">
        <f t="shared" si="54"/>
        <v>-18.1</v>
      </c>
    </row>
    <row r="189" spans="1:14" s="87" customFormat="1" ht="12">
      <c r="A189" s="54">
        <v>3085</v>
      </c>
      <c r="B189" s="1" t="s">
        <v>329</v>
      </c>
      <c r="C189" s="3">
        <v>63</v>
      </c>
      <c r="D189" s="3">
        <v>67</v>
      </c>
      <c r="E189" s="47">
        <f t="shared" si="56"/>
        <v>-4</v>
      </c>
      <c r="F189" s="52">
        <f t="shared" si="53"/>
        <v>-6</v>
      </c>
      <c r="G189" s="49">
        <v>10</v>
      </c>
      <c r="H189" s="49">
        <v>3</v>
      </c>
      <c r="I189" s="47">
        <f t="shared" si="57"/>
        <v>7</v>
      </c>
      <c r="J189" s="51">
        <f t="shared" si="55"/>
        <v>233.3</v>
      </c>
      <c r="K189" s="53">
        <f t="shared" si="58"/>
        <v>73</v>
      </c>
      <c r="L189" s="47">
        <f t="shared" si="59"/>
        <v>70</v>
      </c>
      <c r="M189" s="47">
        <f t="shared" si="60"/>
        <v>3</v>
      </c>
      <c r="N189" s="90">
        <f t="shared" si="54"/>
        <v>4.3</v>
      </c>
    </row>
    <row r="190" spans="1:14" s="87" customFormat="1" ht="12">
      <c r="A190" s="54">
        <v>3086</v>
      </c>
      <c r="B190" s="1" t="s">
        <v>331</v>
      </c>
      <c r="C190" s="3">
        <v>187</v>
      </c>
      <c r="D190" s="3">
        <v>202</v>
      </c>
      <c r="E190" s="47">
        <f t="shared" si="56"/>
        <v>-15</v>
      </c>
      <c r="F190" s="52">
        <f t="shared" si="53"/>
        <v>-7.4</v>
      </c>
      <c r="G190" s="49">
        <v>51</v>
      </c>
      <c r="H190" s="49">
        <v>60</v>
      </c>
      <c r="I190" s="47">
        <f t="shared" si="57"/>
        <v>-9</v>
      </c>
      <c r="J190" s="51">
        <f t="shared" si="55"/>
        <v>-15</v>
      </c>
      <c r="K190" s="53">
        <f t="shared" si="58"/>
        <v>238</v>
      </c>
      <c r="L190" s="47">
        <f t="shared" si="59"/>
        <v>262</v>
      </c>
      <c r="M190" s="47">
        <f t="shared" si="60"/>
        <v>-24</v>
      </c>
      <c r="N190" s="90">
        <f t="shared" si="54"/>
        <v>-9.2</v>
      </c>
    </row>
    <row r="191" spans="1:14" s="87" customFormat="1" ht="12">
      <c r="A191" s="54">
        <v>3087</v>
      </c>
      <c r="B191" s="1" t="s">
        <v>149</v>
      </c>
      <c r="C191" s="3">
        <v>16</v>
      </c>
      <c r="D191" s="3">
        <v>18</v>
      </c>
      <c r="E191" s="47">
        <f t="shared" si="56"/>
        <v>-2</v>
      </c>
      <c r="F191" s="52">
        <f t="shared" si="53"/>
        <v>-11.1</v>
      </c>
      <c r="G191" s="49">
        <v>0</v>
      </c>
      <c r="H191" s="49">
        <v>0</v>
      </c>
      <c r="I191" s="47">
        <f t="shared" si="57"/>
        <v>0</v>
      </c>
      <c r="J191" s="51">
        <v>0</v>
      </c>
      <c r="K191" s="53">
        <f t="shared" si="58"/>
        <v>16</v>
      </c>
      <c r="L191" s="47">
        <f t="shared" si="59"/>
        <v>18</v>
      </c>
      <c r="M191" s="47">
        <f t="shared" si="60"/>
        <v>-2</v>
      </c>
      <c r="N191" s="90">
        <f t="shared" si="54"/>
        <v>-11.1</v>
      </c>
    </row>
    <row r="192" spans="1:14" s="87" customFormat="1" ht="12">
      <c r="A192" s="54">
        <v>3088</v>
      </c>
      <c r="B192" s="1" t="s">
        <v>150</v>
      </c>
      <c r="C192" s="3">
        <v>165</v>
      </c>
      <c r="D192" s="3">
        <v>164</v>
      </c>
      <c r="E192" s="47">
        <f t="shared" si="56"/>
        <v>1</v>
      </c>
      <c r="F192" s="52">
        <f t="shared" si="53"/>
        <v>0.6</v>
      </c>
      <c r="G192" s="49">
        <v>92</v>
      </c>
      <c r="H192" s="49">
        <v>87</v>
      </c>
      <c r="I192" s="47">
        <f t="shared" si="57"/>
        <v>5</v>
      </c>
      <c r="J192" s="51">
        <f aca="true" t="shared" si="61" ref="J192:J203">SUM(I192/H192%)</f>
        <v>5.7</v>
      </c>
      <c r="K192" s="53">
        <f t="shared" si="58"/>
        <v>257</v>
      </c>
      <c r="L192" s="47">
        <f t="shared" si="59"/>
        <v>251</v>
      </c>
      <c r="M192" s="47">
        <f t="shared" si="60"/>
        <v>6</v>
      </c>
      <c r="N192" s="90">
        <f t="shared" si="54"/>
        <v>2.4</v>
      </c>
    </row>
    <row r="193" spans="1:14" s="87" customFormat="1" ht="12">
      <c r="A193" s="54">
        <v>3089</v>
      </c>
      <c r="B193" s="1" t="s">
        <v>151</v>
      </c>
      <c r="C193" s="3">
        <v>98</v>
      </c>
      <c r="D193" s="3">
        <v>98</v>
      </c>
      <c r="E193" s="47">
        <f t="shared" si="56"/>
        <v>0</v>
      </c>
      <c r="F193" s="52">
        <f t="shared" si="53"/>
        <v>0</v>
      </c>
      <c r="G193" s="49">
        <v>57</v>
      </c>
      <c r="H193" s="49">
        <v>42</v>
      </c>
      <c r="I193" s="47">
        <f t="shared" si="57"/>
        <v>15</v>
      </c>
      <c r="J193" s="51">
        <f t="shared" si="61"/>
        <v>35.7</v>
      </c>
      <c r="K193" s="53">
        <f t="shared" si="58"/>
        <v>155</v>
      </c>
      <c r="L193" s="47">
        <f t="shared" si="59"/>
        <v>140</v>
      </c>
      <c r="M193" s="47">
        <f t="shared" si="60"/>
        <v>15</v>
      </c>
      <c r="N193" s="90">
        <f t="shared" si="54"/>
        <v>10.7</v>
      </c>
    </row>
    <row r="194" spans="1:14" s="87" customFormat="1" ht="12">
      <c r="A194" s="54">
        <v>3090</v>
      </c>
      <c r="B194" s="1" t="s">
        <v>152</v>
      </c>
      <c r="C194" s="3">
        <v>95</v>
      </c>
      <c r="D194" s="3">
        <v>107</v>
      </c>
      <c r="E194" s="47">
        <f t="shared" si="56"/>
        <v>-12</v>
      </c>
      <c r="F194" s="52">
        <f t="shared" si="53"/>
        <v>-11.2</v>
      </c>
      <c r="G194" s="49">
        <v>53</v>
      </c>
      <c r="H194" s="49">
        <v>44</v>
      </c>
      <c r="I194" s="47">
        <f t="shared" si="57"/>
        <v>9</v>
      </c>
      <c r="J194" s="51">
        <f t="shared" si="61"/>
        <v>20.5</v>
      </c>
      <c r="K194" s="53">
        <f t="shared" si="58"/>
        <v>148</v>
      </c>
      <c r="L194" s="47">
        <f t="shared" si="59"/>
        <v>151</v>
      </c>
      <c r="M194" s="47">
        <f t="shared" si="60"/>
        <v>-3</v>
      </c>
      <c r="N194" s="90">
        <f t="shared" si="54"/>
        <v>-2</v>
      </c>
    </row>
    <row r="195" spans="1:14" s="87" customFormat="1" ht="12">
      <c r="A195" s="54">
        <v>3091</v>
      </c>
      <c r="B195" s="1" t="s">
        <v>153</v>
      </c>
      <c r="C195" s="3">
        <v>57</v>
      </c>
      <c r="D195" s="3">
        <v>55</v>
      </c>
      <c r="E195" s="47">
        <f t="shared" si="56"/>
        <v>2</v>
      </c>
      <c r="F195" s="52">
        <f t="shared" si="53"/>
        <v>3.6</v>
      </c>
      <c r="G195" s="49">
        <v>33</v>
      </c>
      <c r="H195" s="49">
        <v>34</v>
      </c>
      <c r="I195" s="47">
        <f t="shared" si="57"/>
        <v>-1</v>
      </c>
      <c r="J195" s="51">
        <f t="shared" si="61"/>
        <v>-2.9</v>
      </c>
      <c r="K195" s="53">
        <f t="shared" si="58"/>
        <v>90</v>
      </c>
      <c r="L195" s="47">
        <f t="shared" si="59"/>
        <v>89</v>
      </c>
      <c r="M195" s="47">
        <f t="shared" si="60"/>
        <v>1</v>
      </c>
      <c r="N195" s="90">
        <f t="shared" si="54"/>
        <v>1.1</v>
      </c>
    </row>
    <row r="196" spans="1:14" s="87" customFormat="1" ht="12">
      <c r="A196" s="54">
        <v>3092</v>
      </c>
      <c r="B196" s="1" t="s">
        <v>154</v>
      </c>
      <c r="C196" s="3">
        <v>159</v>
      </c>
      <c r="D196" s="3">
        <v>144</v>
      </c>
      <c r="E196" s="47">
        <f t="shared" si="56"/>
        <v>15</v>
      </c>
      <c r="F196" s="52">
        <f t="shared" si="53"/>
        <v>10.4</v>
      </c>
      <c r="G196" s="49">
        <v>53</v>
      </c>
      <c r="H196" s="49">
        <v>49</v>
      </c>
      <c r="I196" s="47">
        <f t="shared" si="57"/>
        <v>4</v>
      </c>
      <c r="J196" s="51">
        <f t="shared" si="61"/>
        <v>8.2</v>
      </c>
      <c r="K196" s="53">
        <f t="shared" si="58"/>
        <v>212</v>
      </c>
      <c r="L196" s="47">
        <f t="shared" si="59"/>
        <v>193</v>
      </c>
      <c r="M196" s="47">
        <f t="shared" si="60"/>
        <v>19</v>
      </c>
      <c r="N196" s="90">
        <f t="shared" si="54"/>
        <v>9.8</v>
      </c>
    </row>
    <row r="197" spans="1:14" s="87" customFormat="1" ht="12">
      <c r="A197" s="54">
        <v>3093</v>
      </c>
      <c r="B197" s="1" t="s">
        <v>155</v>
      </c>
      <c r="C197" s="3">
        <v>167</v>
      </c>
      <c r="D197" s="3">
        <v>178</v>
      </c>
      <c r="E197" s="47">
        <f t="shared" si="56"/>
        <v>-11</v>
      </c>
      <c r="F197" s="52">
        <f t="shared" si="53"/>
        <v>-6.2</v>
      </c>
      <c r="G197" s="49">
        <v>105</v>
      </c>
      <c r="H197" s="49">
        <v>104</v>
      </c>
      <c r="I197" s="47">
        <f t="shared" si="57"/>
        <v>1</v>
      </c>
      <c r="J197" s="51">
        <f t="shared" si="61"/>
        <v>1</v>
      </c>
      <c r="K197" s="53">
        <f t="shared" si="58"/>
        <v>272</v>
      </c>
      <c r="L197" s="47">
        <f t="shared" si="59"/>
        <v>282</v>
      </c>
      <c r="M197" s="47">
        <f t="shared" si="60"/>
        <v>-10</v>
      </c>
      <c r="N197" s="90">
        <f t="shared" si="54"/>
        <v>-3.5</v>
      </c>
    </row>
    <row r="198" spans="1:14" s="87" customFormat="1" ht="12">
      <c r="A198" s="54">
        <v>3094</v>
      </c>
      <c r="B198" s="1" t="s">
        <v>156</v>
      </c>
      <c r="C198" s="3">
        <v>183</v>
      </c>
      <c r="D198" s="3">
        <v>196</v>
      </c>
      <c r="E198" s="47">
        <f t="shared" si="56"/>
        <v>-13</v>
      </c>
      <c r="F198" s="52">
        <f t="shared" si="53"/>
        <v>-6.6</v>
      </c>
      <c r="G198" s="49">
        <v>140</v>
      </c>
      <c r="H198" s="49">
        <v>134</v>
      </c>
      <c r="I198" s="47">
        <f t="shared" si="57"/>
        <v>6</v>
      </c>
      <c r="J198" s="51">
        <f t="shared" si="61"/>
        <v>4.5</v>
      </c>
      <c r="K198" s="53">
        <f t="shared" si="58"/>
        <v>323</v>
      </c>
      <c r="L198" s="47">
        <f t="shared" si="59"/>
        <v>330</v>
      </c>
      <c r="M198" s="47">
        <f t="shared" si="60"/>
        <v>-7</v>
      </c>
      <c r="N198" s="90">
        <f t="shared" si="54"/>
        <v>-2.1</v>
      </c>
    </row>
    <row r="199" spans="1:14" s="87" customFormat="1" ht="12">
      <c r="A199" s="54">
        <v>3095</v>
      </c>
      <c r="B199" s="1" t="s">
        <v>157</v>
      </c>
      <c r="C199" s="3">
        <v>101</v>
      </c>
      <c r="D199" s="3">
        <v>109</v>
      </c>
      <c r="E199" s="47">
        <f t="shared" si="56"/>
        <v>-8</v>
      </c>
      <c r="F199" s="51">
        <f t="shared" si="53"/>
        <v>-7.3</v>
      </c>
      <c r="G199" s="49">
        <v>55</v>
      </c>
      <c r="H199" s="49">
        <v>50</v>
      </c>
      <c r="I199" s="47">
        <f t="shared" si="57"/>
        <v>5</v>
      </c>
      <c r="J199" s="51">
        <f t="shared" si="61"/>
        <v>10</v>
      </c>
      <c r="K199" s="53">
        <f t="shared" si="58"/>
        <v>156</v>
      </c>
      <c r="L199" s="47">
        <f t="shared" si="59"/>
        <v>159</v>
      </c>
      <c r="M199" s="47">
        <f t="shared" si="60"/>
        <v>-3</v>
      </c>
      <c r="N199" s="90">
        <f t="shared" si="54"/>
        <v>-1.9</v>
      </c>
    </row>
    <row r="200" spans="1:14" s="87" customFormat="1" ht="12">
      <c r="A200" s="54">
        <v>3096</v>
      </c>
      <c r="B200" s="1" t="s">
        <v>158</v>
      </c>
      <c r="C200" s="3">
        <v>162</v>
      </c>
      <c r="D200" s="3">
        <v>168</v>
      </c>
      <c r="E200" s="47">
        <f t="shared" si="56"/>
        <v>-6</v>
      </c>
      <c r="F200" s="51">
        <f t="shared" si="53"/>
        <v>-3.6</v>
      </c>
      <c r="G200" s="49">
        <v>65</v>
      </c>
      <c r="H200" s="49">
        <v>65</v>
      </c>
      <c r="I200" s="47">
        <f t="shared" si="57"/>
        <v>0</v>
      </c>
      <c r="J200" s="51">
        <f t="shared" si="61"/>
        <v>0</v>
      </c>
      <c r="K200" s="53">
        <f t="shared" si="58"/>
        <v>227</v>
      </c>
      <c r="L200" s="47">
        <f t="shared" si="59"/>
        <v>233</v>
      </c>
      <c r="M200" s="47">
        <f t="shared" si="60"/>
        <v>-6</v>
      </c>
      <c r="N200" s="90">
        <f t="shared" si="54"/>
        <v>-2.6</v>
      </c>
    </row>
    <row r="201" spans="1:14" s="87" customFormat="1" ht="12">
      <c r="A201" s="54">
        <v>3098</v>
      </c>
      <c r="B201" s="1" t="s">
        <v>159</v>
      </c>
      <c r="C201" s="3">
        <v>52</v>
      </c>
      <c r="D201" s="3">
        <v>50</v>
      </c>
      <c r="E201" s="47">
        <f t="shared" si="56"/>
        <v>2</v>
      </c>
      <c r="F201" s="51">
        <f t="shared" si="53"/>
        <v>4</v>
      </c>
      <c r="G201" s="49">
        <v>43</v>
      </c>
      <c r="H201" s="49">
        <v>36</v>
      </c>
      <c r="I201" s="47">
        <f t="shared" si="57"/>
        <v>7</v>
      </c>
      <c r="J201" s="51">
        <f t="shared" si="61"/>
        <v>19.4</v>
      </c>
      <c r="K201" s="53">
        <f t="shared" si="58"/>
        <v>95</v>
      </c>
      <c r="L201" s="47">
        <f t="shared" si="59"/>
        <v>86</v>
      </c>
      <c r="M201" s="47">
        <f t="shared" si="60"/>
        <v>9</v>
      </c>
      <c r="N201" s="90">
        <f t="shared" si="54"/>
        <v>10.5</v>
      </c>
    </row>
    <row r="202" spans="1:14" s="87" customFormat="1" ht="12">
      <c r="A202" s="54">
        <v>3099</v>
      </c>
      <c r="B202" s="1" t="s">
        <v>160</v>
      </c>
      <c r="C202" s="3">
        <v>72</v>
      </c>
      <c r="D202" s="3">
        <v>82</v>
      </c>
      <c r="E202" s="47">
        <f t="shared" si="56"/>
        <v>-10</v>
      </c>
      <c r="F202" s="52">
        <f t="shared" si="53"/>
        <v>-12.2</v>
      </c>
      <c r="G202" s="49">
        <v>34</v>
      </c>
      <c r="H202" s="49">
        <v>35</v>
      </c>
      <c r="I202" s="47">
        <f t="shared" si="57"/>
        <v>-1</v>
      </c>
      <c r="J202" s="51">
        <f t="shared" si="61"/>
        <v>-2.9</v>
      </c>
      <c r="K202" s="53">
        <f t="shared" si="58"/>
        <v>106</v>
      </c>
      <c r="L202" s="47">
        <f t="shared" si="59"/>
        <v>117</v>
      </c>
      <c r="M202" s="47">
        <f t="shared" si="60"/>
        <v>-11</v>
      </c>
      <c r="N202" s="90">
        <f t="shared" si="54"/>
        <v>-9.4</v>
      </c>
    </row>
    <row r="203" spans="1:14" s="87" customFormat="1" ht="12">
      <c r="A203" s="54">
        <v>3100</v>
      </c>
      <c r="B203" s="1" t="s">
        <v>161</v>
      </c>
      <c r="C203" s="3">
        <v>115</v>
      </c>
      <c r="D203" s="3">
        <v>126</v>
      </c>
      <c r="E203" s="47">
        <f t="shared" si="56"/>
        <v>-11</v>
      </c>
      <c r="F203" s="52">
        <f t="shared" si="53"/>
        <v>-8.7</v>
      </c>
      <c r="G203" s="49">
        <v>33</v>
      </c>
      <c r="H203" s="49">
        <v>31</v>
      </c>
      <c r="I203" s="47">
        <f t="shared" si="57"/>
        <v>2</v>
      </c>
      <c r="J203" s="51">
        <f t="shared" si="61"/>
        <v>6.5</v>
      </c>
      <c r="K203" s="53">
        <f t="shared" si="58"/>
        <v>148</v>
      </c>
      <c r="L203" s="47">
        <f t="shared" si="59"/>
        <v>157</v>
      </c>
      <c r="M203" s="47">
        <f t="shared" si="60"/>
        <v>-9</v>
      </c>
      <c r="N203" s="90">
        <f t="shared" si="54"/>
        <v>-5.7</v>
      </c>
    </row>
    <row r="204" spans="1:14" s="87" customFormat="1" ht="12">
      <c r="A204" s="54">
        <v>3101</v>
      </c>
      <c r="B204" s="1" t="s">
        <v>162</v>
      </c>
      <c r="C204" s="3">
        <v>28</v>
      </c>
      <c r="D204" s="3">
        <v>30</v>
      </c>
      <c r="E204" s="47">
        <f t="shared" si="56"/>
        <v>-2</v>
      </c>
      <c r="F204" s="52">
        <f t="shared" si="53"/>
        <v>-6.7</v>
      </c>
      <c r="G204" s="49">
        <v>0</v>
      </c>
      <c r="H204" s="49">
        <v>0</v>
      </c>
      <c r="I204" s="47">
        <f t="shared" si="57"/>
        <v>0</v>
      </c>
      <c r="J204" s="51">
        <v>0</v>
      </c>
      <c r="K204" s="53">
        <f t="shared" si="58"/>
        <v>28</v>
      </c>
      <c r="L204" s="47">
        <f t="shared" si="59"/>
        <v>30</v>
      </c>
      <c r="M204" s="47">
        <f t="shared" si="60"/>
        <v>-2</v>
      </c>
      <c r="N204" s="90">
        <f t="shared" si="54"/>
        <v>-6.7</v>
      </c>
    </row>
    <row r="205" spans="1:14" s="87" customFormat="1" ht="12">
      <c r="A205" s="54">
        <v>3102</v>
      </c>
      <c r="B205" s="1" t="s">
        <v>163</v>
      </c>
      <c r="C205" s="3">
        <v>54</v>
      </c>
      <c r="D205" s="3">
        <v>56</v>
      </c>
      <c r="E205" s="47">
        <f t="shared" si="56"/>
        <v>-2</v>
      </c>
      <c r="F205" s="52">
        <f t="shared" si="53"/>
        <v>-3.6</v>
      </c>
      <c r="G205" s="49">
        <v>16</v>
      </c>
      <c r="H205" s="49">
        <v>17</v>
      </c>
      <c r="I205" s="47">
        <f t="shared" si="57"/>
        <v>-1</v>
      </c>
      <c r="J205" s="51">
        <f aca="true" t="shared" si="62" ref="J205:J216">SUM(I205/H205%)</f>
        <v>-5.9</v>
      </c>
      <c r="K205" s="53">
        <f t="shared" si="58"/>
        <v>70</v>
      </c>
      <c r="L205" s="47">
        <f t="shared" si="59"/>
        <v>73</v>
      </c>
      <c r="M205" s="47">
        <f t="shared" si="60"/>
        <v>-3</v>
      </c>
      <c r="N205" s="90">
        <f t="shared" si="54"/>
        <v>-4.1</v>
      </c>
    </row>
    <row r="206" spans="1:14" s="87" customFormat="1" ht="12">
      <c r="A206" s="54">
        <v>3103</v>
      </c>
      <c r="B206" s="1" t="s">
        <v>139</v>
      </c>
      <c r="C206" s="3">
        <v>142</v>
      </c>
      <c r="D206" s="3">
        <v>136</v>
      </c>
      <c r="E206" s="47">
        <f t="shared" si="56"/>
        <v>6</v>
      </c>
      <c r="F206" s="52">
        <f t="shared" si="53"/>
        <v>4.4</v>
      </c>
      <c r="G206" s="49">
        <v>41</v>
      </c>
      <c r="H206" s="49">
        <v>33</v>
      </c>
      <c r="I206" s="47">
        <f t="shared" si="57"/>
        <v>8</v>
      </c>
      <c r="J206" s="51">
        <f t="shared" si="62"/>
        <v>24.2</v>
      </c>
      <c r="K206" s="53">
        <f t="shared" si="58"/>
        <v>183</v>
      </c>
      <c r="L206" s="47">
        <f t="shared" si="59"/>
        <v>169</v>
      </c>
      <c r="M206" s="47">
        <f t="shared" si="60"/>
        <v>14</v>
      </c>
      <c r="N206" s="90">
        <f t="shared" si="54"/>
        <v>8.3</v>
      </c>
    </row>
    <row r="207" spans="1:14" s="87" customFormat="1" ht="12">
      <c r="A207" s="253">
        <v>3104</v>
      </c>
      <c r="B207" s="254" t="s">
        <v>164</v>
      </c>
      <c r="C207" s="269">
        <v>0</v>
      </c>
      <c r="D207" s="269">
        <v>74</v>
      </c>
      <c r="E207" s="47">
        <f t="shared" si="56"/>
        <v>-74</v>
      </c>
      <c r="F207" s="52">
        <f t="shared" si="53"/>
        <v>-100</v>
      </c>
      <c r="G207" s="266">
        <v>0</v>
      </c>
      <c r="H207" s="266">
        <v>12</v>
      </c>
      <c r="I207" s="47">
        <f t="shared" si="57"/>
        <v>-12</v>
      </c>
      <c r="J207" s="51">
        <f t="shared" si="62"/>
        <v>-100</v>
      </c>
      <c r="K207" s="267">
        <f t="shared" si="58"/>
        <v>0</v>
      </c>
      <c r="L207" s="268">
        <f t="shared" si="59"/>
        <v>86</v>
      </c>
      <c r="M207" s="47">
        <f t="shared" si="60"/>
        <v>-86</v>
      </c>
      <c r="N207" s="90">
        <f t="shared" si="54"/>
        <v>-100</v>
      </c>
    </row>
    <row r="208" spans="1:14" s="87" customFormat="1" ht="12">
      <c r="A208" s="54">
        <v>3105</v>
      </c>
      <c r="B208" s="1" t="s">
        <v>165</v>
      </c>
      <c r="C208" s="3">
        <v>117</v>
      </c>
      <c r="D208" s="3">
        <v>117</v>
      </c>
      <c r="E208" s="47">
        <f t="shared" si="56"/>
        <v>0</v>
      </c>
      <c r="F208" s="52">
        <f t="shared" si="53"/>
        <v>0</v>
      </c>
      <c r="G208" s="49">
        <v>37</v>
      </c>
      <c r="H208" s="49">
        <v>41</v>
      </c>
      <c r="I208" s="47">
        <f t="shared" si="57"/>
        <v>-4</v>
      </c>
      <c r="J208" s="51">
        <f t="shared" si="62"/>
        <v>-9.8</v>
      </c>
      <c r="K208" s="53">
        <f t="shared" si="58"/>
        <v>154</v>
      </c>
      <c r="L208" s="47">
        <f t="shared" si="59"/>
        <v>158</v>
      </c>
      <c r="M208" s="47">
        <f t="shared" si="60"/>
        <v>-4</v>
      </c>
      <c r="N208" s="90">
        <f t="shared" si="54"/>
        <v>-2.5</v>
      </c>
    </row>
    <row r="209" spans="1:14" s="87" customFormat="1" ht="12">
      <c r="A209" s="54">
        <v>3106</v>
      </c>
      <c r="B209" s="1" t="s">
        <v>166</v>
      </c>
      <c r="C209" s="3">
        <v>52</v>
      </c>
      <c r="D209" s="3">
        <v>64</v>
      </c>
      <c r="E209" s="47">
        <f t="shared" si="56"/>
        <v>-12</v>
      </c>
      <c r="F209" s="52">
        <f t="shared" si="53"/>
        <v>-18.8</v>
      </c>
      <c r="G209" s="49">
        <v>42</v>
      </c>
      <c r="H209" s="49">
        <v>35</v>
      </c>
      <c r="I209" s="47">
        <f t="shared" si="57"/>
        <v>7</v>
      </c>
      <c r="J209" s="51">
        <f t="shared" si="62"/>
        <v>20</v>
      </c>
      <c r="K209" s="53">
        <f t="shared" si="58"/>
        <v>94</v>
      </c>
      <c r="L209" s="47">
        <f t="shared" si="59"/>
        <v>99</v>
      </c>
      <c r="M209" s="47">
        <f t="shared" si="60"/>
        <v>-5</v>
      </c>
      <c r="N209" s="90">
        <f t="shared" si="54"/>
        <v>-5.1</v>
      </c>
    </row>
    <row r="210" spans="1:14" s="87" customFormat="1" ht="12">
      <c r="A210" s="54">
        <v>3107</v>
      </c>
      <c r="B210" s="1" t="s">
        <v>167</v>
      </c>
      <c r="C210" s="3">
        <v>39</v>
      </c>
      <c r="D210" s="3">
        <v>48</v>
      </c>
      <c r="E210" s="47">
        <f t="shared" si="56"/>
        <v>-9</v>
      </c>
      <c r="F210" s="52">
        <f t="shared" si="53"/>
        <v>-18.8</v>
      </c>
      <c r="G210" s="49">
        <v>8</v>
      </c>
      <c r="H210" s="49">
        <v>10</v>
      </c>
      <c r="I210" s="47">
        <f t="shared" si="57"/>
        <v>-2</v>
      </c>
      <c r="J210" s="51">
        <f t="shared" si="62"/>
        <v>-20</v>
      </c>
      <c r="K210" s="53">
        <f t="shared" si="58"/>
        <v>47</v>
      </c>
      <c r="L210" s="47">
        <f t="shared" si="59"/>
        <v>58</v>
      </c>
      <c r="M210" s="47">
        <f t="shared" si="60"/>
        <v>-11</v>
      </c>
      <c r="N210" s="90">
        <f t="shared" si="54"/>
        <v>-19</v>
      </c>
    </row>
    <row r="211" spans="1:14" s="87" customFormat="1" ht="12">
      <c r="A211" s="54">
        <v>3108</v>
      </c>
      <c r="B211" s="1" t="s">
        <v>137</v>
      </c>
      <c r="C211" s="3">
        <v>64</v>
      </c>
      <c r="D211" s="3">
        <v>64</v>
      </c>
      <c r="E211" s="47">
        <f t="shared" si="56"/>
        <v>0</v>
      </c>
      <c r="F211" s="52">
        <f t="shared" si="53"/>
        <v>0</v>
      </c>
      <c r="G211" s="49">
        <v>11</v>
      </c>
      <c r="H211" s="49">
        <v>10</v>
      </c>
      <c r="I211" s="47">
        <f t="shared" si="57"/>
        <v>1</v>
      </c>
      <c r="J211" s="51">
        <f t="shared" si="62"/>
        <v>10</v>
      </c>
      <c r="K211" s="53">
        <f t="shared" si="58"/>
        <v>75</v>
      </c>
      <c r="L211" s="47">
        <f t="shared" si="59"/>
        <v>74</v>
      </c>
      <c r="M211" s="47">
        <f t="shared" si="60"/>
        <v>1</v>
      </c>
      <c r="N211" s="90">
        <f t="shared" si="54"/>
        <v>1.4</v>
      </c>
    </row>
    <row r="212" spans="1:14" s="87" customFormat="1" ht="12">
      <c r="A212" s="54">
        <v>3109</v>
      </c>
      <c r="B212" s="1" t="s">
        <v>168</v>
      </c>
      <c r="C212" s="3">
        <v>73</v>
      </c>
      <c r="D212" s="3">
        <v>67</v>
      </c>
      <c r="E212" s="47">
        <f t="shared" si="56"/>
        <v>6</v>
      </c>
      <c r="F212" s="52">
        <f t="shared" si="53"/>
        <v>9</v>
      </c>
      <c r="G212" s="49">
        <v>33</v>
      </c>
      <c r="H212" s="49">
        <v>44</v>
      </c>
      <c r="I212" s="47">
        <f t="shared" si="57"/>
        <v>-11</v>
      </c>
      <c r="J212" s="51">
        <f t="shared" si="62"/>
        <v>-25</v>
      </c>
      <c r="K212" s="53">
        <f t="shared" si="58"/>
        <v>106</v>
      </c>
      <c r="L212" s="47">
        <f t="shared" si="59"/>
        <v>111</v>
      </c>
      <c r="M212" s="47">
        <f t="shared" si="60"/>
        <v>-5</v>
      </c>
      <c r="N212" s="90">
        <f t="shared" si="54"/>
        <v>-4.5</v>
      </c>
    </row>
    <row r="213" spans="1:14" s="87" customFormat="1" ht="12">
      <c r="A213" s="54">
        <v>3110</v>
      </c>
      <c r="B213" s="1" t="s">
        <v>138</v>
      </c>
      <c r="C213" s="3">
        <v>59</v>
      </c>
      <c r="D213" s="3">
        <v>58</v>
      </c>
      <c r="E213" s="47">
        <f t="shared" si="56"/>
        <v>1</v>
      </c>
      <c r="F213" s="52">
        <f t="shared" si="53"/>
        <v>1.7</v>
      </c>
      <c r="G213" s="49">
        <v>32</v>
      </c>
      <c r="H213" s="49">
        <v>31</v>
      </c>
      <c r="I213" s="47">
        <f t="shared" si="57"/>
        <v>1</v>
      </c>
      <c r="J213" s="51">
        <f t="shared" si="62"/>
        <v>3.2</v>
      </c>
      <c r="K213" s="53">
        <f t="shared" si="58"/>
        <v>91</v>
      </c>
      <c r="L213" s="47">
        <f t="shared" si="59"/>
        <v>89</v>
      </c>
      <c r="M213" s="47">
        <f t="shared" si="60"/>
        <v>2</v>
      </c>
      <c r="N213" s="90">
        <f t="shared" si="54"/>
        <v>2.2</v>
      </c>
    </row>
    <row r="214" spans="1:14" s="87" customFormat="1" ht="12">
      <c r="A214" s="54">
        <v>3111</v>
      </c>
      <c r="B214" s="1" t="s">
        <v>328</v>
      </c>
      <c r="C214" s="3">
        <v>33</v>
      </c>
      <c r="D214" s="3">
        <v>30</v>
      </c>
      <c r="E214" s="47">
        <f t="shared" si="56"/>
        <v>3</v>
      </c>
      <c r="F214" s="51">
        <f t="shared" si="53"/>
        <v>10</v>
      </c>
      <c r="G214" s="53">
        <v>14</v>
      </c>
      <c r="H214" s="53">
        <v>11</v>
      </c>
      <c r="I214" s="47">
        <f t="shared" si="57"/>
        <v>3</v>
      </c>
      <c r="J214" s="51">
        <f t="shared" si="62"/>
        <v>27.3</v>
      </c>
      <c r="K214" s="53">
        <f t="shared" si="58"/>
        <v>47</v>
      </c>
      <c r="L214" s="47">
        <f t="shared" si="59"/>
        <v>41</v>
      </c>
      <c r="M214" s="47">
        <f t="shared" si="60"/>
        <v>6</v>
      </c>
      <c r="N214" s="90">
        <f t="shared" si="54"/>
        <v>14.6</v>
      </c>
    </row>
    <row r="215" spans="1:14" s="87" customFormat="1" ht="12">
      <c r="A215" s="54">
        <v>3112</v>
      </c>
      <c r="B215" s="1" t="s">
        <v>169</v>
      </c>
      <c r="C215" s="3">
        <v>25</v>
      </c>
      <c r="D215" s="3">
        <v>34</v>
      </c>
      <c r="E215" s="47">
        <f t="shared" si="56"/>
        <v>-9</v>
      </c>
      <c r="F215" s="52">
        <f t="shared" si="53"/>
        <v>-26.5</v>
      </c>
      <c r="G215" s="49">
        <v>21</v>
      </c>
      <c r="H215" s="49">
        <v>21</v>
      </c>
      <c r="I215" s="47">
        <f t="shared" si="57"/>
        <v>0</v>
      </c>
      <c r="J215" s="51">
        <f t="shared" si="62"/>
        <v>0</v>
      </c>
      <c r="K215" s="53">
        <f t="shared" si="58"/>
        <v>46</v>
      </c>
      <c r="L215" s="47">
        <f t="shared" si="59"/>
        <v>55</v>
      </c>
      <c r="M215" s="47">
        <f t="shared" si="60"/>
        <v>-9</v>
      </c>
      <c r="N215" s="90">
        <f t="shared" si="54"/>
        <v>-16.4</v>
      </c>
    </row>
    <row r="216" spans="1:14" s="87" customFormat="1" ht="12">
      <c r="A216" s="54">
        <v>3113</v>
      </c>
      <c r="B216" s="1" t="s">
        <v>170</v>
      </c>
      <c r="C216" s="3">
        <v>97</v>
      </c>
      <c r="D216" s="3">
        <v>88</v>
      </c>
      <c r="E216" s="47">
        <f t="shared" si="56"/>
        <v>9</v>
      </c>
      <c r="F216" s="52">
        <f t="shared" si="53"/>
        <v>10.2</v>
      </c>
      <c r="G216" s="49">
        <v>57</v>
      </c>
      <c r="H216" s="49">
        <v>46</v>
      </c>
      <c r="I216" s="47">
        <f t="shared" si="57"/>
        <v>11</v>
      </c>
      <c r="J216" s="51">
        <f t="shared" si="62"/>
        <v>23.9</v>
      </c>
      <c r="K216" s="53">
        <f t="shared" si="58"/>
        <v>154</v>
      </c>
      <c r="L216" s="47">
        <f t="shared" si="59"/>
        <v>134</v>
      </c>
      <c r="M216" s="47">
        <f t="shared" si="60"/>
        <v>20</v>
      </c>
      <c r="N216" s="90">
        <f t="shared" si="54"/>
        <v>14.9</v>
      </c>
    </row>
    <row r="217" spans="1:14" s="87" customFormat="1" ht="12">
      <c r="A217" s="54">
        <v>3116</v>
      </c>
      <c r="B217" s="1" t="s">
        <v>171</v>
      </c>
      <c r="C217" s="3">
        <v>25</v>
      </c>
      <c r="D217" s="3">
        <v>25</v>
      </c>
      <c r="E217" s="47">
        <f t="shared" si="56"/>
        <v>0</v>
      </c>
      <c r="F217" s="51">
        <f t="shared" si="53"/>
        <v>0</v>
      </c>
      <c r="G217" s="49">
        <v>0</v>
      </c>
      <c r="H217" s="49">
        <v>0</v>
      </c>
      <c r="I217" s="47">
        <f t="shared" si="57"/>
        <v>0</v>
      </c>
      <c r="J217" s="51">
        <v>0</v>
      </c>
      <c r="K217" s="53">
        <f t="shared" si="58"/>
        <v>25</v>
      </c>
      <c r="L217" s="47">
        <f t="shared" si="59"/>
        <v>25</v>
      </c>
      <c r="M217" s="47">
        <f t="shared" si="60"/>
        <v>0</v>
      </c>
      <c r="N217" s="90">
        <f t="shared" si="54"/>
        <v>0</v>
      </c>
    </row>
    <row r="218" spans="1:14" s="87" customFormat="1" ht="12">
      <c r="A218" s="55">
        <v>3117</v>
      </c>
      <c r="B218" s="67" t="s">
        <v>172</v>
      </c>
      <c r="C218" s="48">
        <v>8</v>
      </c>
      <c r="D218" s="48">
        <v>15</v>
      </c>
      <c r="E218" s="47">
        <f t="shared" si="56"/>
        <v>-7</v>
      </c>
      <c r="F218" s="169">
        <f t="shared" si="53"/>
        <v>-46.7</v>
      </c>
      <c r="G218" s="50">
        <v>2</v>
      </c>
      <c r="H218" s="50">
        <v>3</v>
      </c>
      <c r="I218" s="47">
        <f t="shared" si="57"/>
        <v>-1</v>
      </c>
      <c r="J218" s="51">
        <f>SUM(I218/H218%)</f>
        <v>-33.3</v>
      </c>
      <c r="K218" s="50">
        <f t="shared" si="58"/>
        <v>10</v>
      </c>
      <c r="L218" s="170">
        <f t="shared" si="59"/>
        <v>18</v>
      </c>
      <c r="M218" s="47">
        <f t="shared" si="60"/>
        <v>-8</v>
      </c>
      <c r="N218" s="90">
        <f t="shared" si="54"/>
        <v>-44.4</v>
      </c>
    </row>
    <row r="219" spans="1:14" s="88" customFormat="1" ht="18" customHeight="1">
      <c r="A219" s="215">
        <f>COUNT(A179:A218)-1</f>
        <v>39</v>
      </c>
      <c r="B219" s="216" t="s">
        <v>173</v>
      </c>
      <c r="C219" s="195">
        <f>SUM(C179:C218)</f>
        <v>4160</v>
      </c>
      <c r="D219" s="196">
        <f>SUM(D179:D218)</f>
        <v>4289</v>
      </c>
      <c r="E219" s="197">
        <f>SUM(E179:E218)</f>
        <v>-129</v>
      </c>
      <c r="F219" s="198">
        <f t="shared" si="53"/>
        <v>-3</v>
      </c>
      <c r="G219" s="200">
        <f>SUM(G179:G218)</f>
        <v>2046</v>
      </c>
      <c r="H219" s="199">
        <f>SUM(H179:H218)</f>
        <v>1933</v>
      </c>
      <c r="I219" s="197">
        <f>SUM(I179:I218)</f>
        <v>113</v>
      </c>
      <c r="J219" s="198">
        <f>SUM(I219/H219%)</f>
        <v>5.8</v>
      </c>
      <c r="K219" s="200">
        <f>SUM(K179:K218)</f>
        <v>6206</v>
      </c>
      <c r="L219" s="199">
        <f>SUM(L179:L218)</f>
        <v>6222</v>
      </c>
      <c r="M219" s="197">
        <f>SUM(M179:M218)</f>
        <v>-16</v>
      </c>
      <c r="N219" s="201">
        <f t="shared" si="54"/>
        <v>-0.3</v>
      </c>
    </row>
    <row r="220" spans="1:14" s="191" customFormat="1" ht="15" customHeight="1">
      <c r="A220" s="54">
        <v>3029</v>
      </c>
      <c r="B220" s="64" t="s">
        <v>308</v>
      </c>
      <c r="C220" s="57">
        <v>303</v>
      </c>
      <c r="D220" s="57">
        <v>311</v>
      </c>
      <c r="E220" s="58">
        <f aca="true" t="shared" si="63" ref="E220:E240">SUM(C220-D220)</f>
        <v>-8</v>
      </c>
      <c r="F220" s="60">
        <f t="shared" si="53"/>
        <v>-2.6</v>
      </c>
      <c r="G220" s="63">
        <v>212</v>
      </c>
      <c r="H220" s="63">
        <v>189</v>
      </c>
      <c r="I220" s="58">
        <f aca="true" t="shared" si="64" ref="I220:I240">SUM(G220-H220)</f>
        <v>23</v>
      </c>
      <c r="J220" s="60">
        <f>SUM(I220/H220%)</f>
        <v>12.2</v>
      </c>
      <c r="K220" s="63">
        <f aca="true" t="shared" si="65" ref="K220:K240">SUM(C220+G220)</f>
        <v>515</v>
      </c>
      <c r="L220" s="58">
        <f aca="true" t="shared" si="66" ref="L220:L240">SUM(D220+H220)</f>
        <v>500</v>
      </c>
      <c r="M220" s="58">
        <f aca="true" t="shared" si="67" ref="M220:M240">SUM(K220-L220)</f>
        <v>15</v>
      </c>
      <c r="N220" s="61">
        <f t="shared" si="54"/>
        <v>3</v>
      </c>
    </row>
    <row r="221" spans="1:14" s="191" customFormat="1" ht="15" customHeight="1">
      <c r="A221" s="54">
        <v>3030</v>
      </c>
      <c r="B221" s="64" t="s">
        <v>174</v>
      </c>
      <c r="C221" s="57">
        <v>22</v>
      </c>
      <c r="D221" s="57">
        <v>17</v>
      </c>
      <c r="E221" s="58">
        <f t="shared" si="63"/>
        <v>5</v>
      </c>
      <c r="F221" s="62">
        <f t="shared" si="53"/>
        <v>29.4</v>
      </c>
      <c r="G221" s="59">
        <v>0</v>
      </c>
      <c r="H221" s="59">
        <v>0</v>
      </c>
      <c r="I221" s="58">
        <f t="shared" si="64"/>
        <v>0</v>
      </c>
      <c r="J221" s="60">
        <v>0</v>
      </c>
      <c r="K221" s="63">
        <f t="shared" si="65"/>
        <v>22</v>
      </c>
      <c r="L221" s="58">
        <f t="shared" si="66"/>
        <v>17</v>
      </c>
      <c r="M221" s="58">
        <f t="shared" si="67"/>
        <v>5</v>
      </c>
      <c r="N221" s="61">
        <f t="shared" si="54"/>
        <v>29.4</v>
      </c>
    </row>
    <row r="222" spans="1:14" s="191" customFormat="1" ht="15" customHeight="1">
      <c r="A222" s="54">
        <v>3032</v>
      </c>
      <c r="B222" s="64" t="s">
        <v>175</v>
      </c>
      <c r="C222" s="57">
        <v>134</v>
      </c>
      <c r="D222" s="57">
        <v>146</v>
      </c>
      <c r="E222" s="58">
        <f t="shared" si="63"/>
        <v>-12</v>
      </c>
      <c r="F222" s="62">
        <f t="shared" si="53"/>
        <v>-8.2</v>
      </c>
      <c r="G222" s="59">
        <v>38</v>
      </c>
      <c r="H222" s="59">
        <v>50</v>
      </c>
      <c r="I222" s="58">
        <f t="shared" si="64"/>
        <v>-12</v>
      </c>
      <c r="J222" s="60">
        <f aca="true" t="shared" si="68" ref="J222:J234">SUM(I222/H222%)</f>
        <v>-24</v>
      </c>
      <c r="K222" s="63">
        <f t="shared" si="65"/>
        <v>172</v>
      </c>
      <c r="L222" s="58">
        <f t="shared" si="66"/>
        <v>196</v>
      </c>
      <c r="M222" s="58">
        <f t="shared" si="67"/>
        <v>-24</v>
      </c>
      <c r="N222" s="61">
        <f t="shared" si="54"/>
        <v>-12.2</v>
      </c>
    </row>
    <row r="223" spans="1:14" s="191" customFormat="1" ht="15" customHeight="1">
      <c r="A223" s="54">
        <v>3034</v>
      </c>
      <c r="B223" s="64" t="s">
        <v>176</v>
      </c>
      <c r="C223" s="57">
        <v>86</v>
      </c>
      <c r="D223" s="57">
        <v>82</v>
      </c>
      <c r="E223" s="58">
        <f t="shared" si="63"/>
        <v>4</v>
      </c>
      <c r="F223" s="62">
        <f t="shared" si="53"/>
        <v>4.9</v>
      </c>
      <c r="G223" s="59">
        <v>16</v>
      </c>
      <c r="H223" s="59">
        <v>19</v>
      </c>
      <c r="I223" s="58">
        <f t="shared" si="64"/>
        <v>-3</v>
      </c>
      <c r="J223" s="60">
        <f t="shared" si="68"/>
        <v>-15.8</v>
      </c>
      <c r="K223" s="63">
        <f t="shared" si="65"/>
        <v>102</v>
      </c>
      <c r="L223" s="58">
        <f t="shared" si="66"/>
        <v>101</v>
      </c>
      <c r="M223" s="58">
        <f t="shared" si="67"/>
        <v>1</v>
      </c>
      <c r="N223" s="61">
        <f t="shared" si="54"/>
        <v>1</v>
      </c>
    </row>
    <row r="224" spans="1:14" s="191" customFormat="1" ht="15" customHeight="1">
      <c r="A224" s="54">
        <v>3035</v>
      </c>
      <c r="B224" s="64" t="s">
        <v>177</v>
      </c>
      <c r="C224" s="57">
        <v>196</v>
      </c>
      <c r="D224" s="57">
        <v>240</v>
      </c>
      <c r="E224" s="58">
        <f t="shared" si="63"/>
        <v>-44</v>
      </c>
      <c r="F224" s="62">
        <f t="shared" si="53"/>
        <v>-18.3</v>
      </c>
      <c r="G224" s="59">
        <v>57</v>
      </c>
      <c r="H224" s="59">
        <v>64</v>
      </c>
      <c r="I224" s="58">
        <f t="shared" si="64"/>
        <v>-7</v>
      </c>
      <c r="J224" s="60">
        <f t="shared" si="68"/>
        <v>-10.9</v>
      </c>
      <c r="K224" s="63">
        <f t="shared" si="65"/>
        <v>253</v>
      </c>
      <c r="L224" s="58">
        <f t="shared" si="66"/>
        <v>304</v>
      </c>
      <c r="M224" s="58">
        <f t="shared" si="67"/>
        <v>-51</v>
      </c>
      <c r="N224" s="61">
        <f t="shared" si="54"/>
        <v>-16.8</v>
      </c>
    </row>
    <row r="225" spans="1:14" s="191" customFormat="1" ht="15" customHeight="1">
      <c r="A225" s="54">
        <v>3036</v>
      </c>
      <c r="B225" s="64" t="s">
        <v>178</v>
      </c>
      <c r="C225" s="57">
        <v>193</v>
      </c>
      <c r="D225" s="57">
        <v>175</v>
      </c>
      <c r="E225" s="58">
        <f t="shared" si="63"/>
        <v>18</v>
      </c>
      <c r="F225" s="62">
        <f t="shared" si="53"/>
        <v>10.3</v>
      </c>
      <c r="G225" s="59">
        <v>111</v>
      </c>
      <c r="H225" s="59">
        <v>114</v>
      </c>
      <c r="I225" s="58">
        <f t="shared" si="64"/>
        <v>-3</v>
      </c>
      <c r="J225" s="60">
        <f t="shared" si="68"/>
        <v>-2.6</v>
      </c>
      <c r="K225" s="63">
        <f t="shared" si="65"/>
        <v>304</v>
      </c>
      <c r="L225" s="58">
        <f t="shared" si="66"/>
        <v>289</v>
      </c>
      <c r="M225" s="58">
        <f t="shared" si="67"/>
        <v>15</v>
      </c>
      <c r="N225" s="61">
        <f t="shared" si="54"/>
        <v>5.2</v>
      </c>
    </row>
    <row r="226" spans="1:14" s="191" customFormat="1" ht="15" customHeight="1">
      <c r="A226" s="54">
        <v>3038</v>
      </c>
      <c r="B226" s="64" t="s">
        <v>179</v>
      </c>
      <c r="C226" s="57">
        <v>147</v>
      </c>
      <c r="D226" s="57">
        <v>156</v>
      </c>
      <c r="E226" s="58">
        <f t="shared" si="63"/>
        <v>-9</v>
      </c>
      <c r="F226" s="62">
        <f t="shared" si="53"/>
        <v>-5.8</v>
      </c>
      <c r="G226" s="59">
        <v>73</v>
      </c>
      <c r="H226" s="59">
        <v>63</v>
      </c>
      <c r="I226" s="58">
        <f t="shared" si="64"/>
        <v>10</v>
      </c>
      <c r="J226" s="60">
        <f t="shared" si="68"/>
        <v>15.9</v>
      </c>
      <c r="K226" s="63">
        <f t="shared" si="65"/>
        <v>220</v>
      </c>
      <c r="L226" s="58">
        <f t="shared" si="66"/>
        <v>219</v>
      </c>
      <c r="M226" s="58">
        <f t="shared" si="67"/>
        <v>1</v>
      </c>
      <c r="N226" s="61">
        <f t="shared" si="54"/>
        <v>0.5</v>
      </c>
    </row>
    <row r="227" spans="1:14" s="191" customFormat="1" ht="15" customHeight="1">
      <c r="A227" s="54">
        <v>3039</v>
      </c>
      <c r="B227" s="64" t="s">
        <v>294</v>
      </c>
      <c r="C227" s="57">
        <v>108</v>
      </c>
      <c r="D227" s="57">
        <v>112</v>
      </c>
      <c r="E227" s="58">
        <f t="shared" si="63"/>
        <v>-4</v>
      </c>
      <c r="F227" s="62">
        <f t="shared" si="53"/>
        <v>-3.6</v>
      </c>
      <c r="G227" s="59">
        <v>15</v>
      </c>
      <c r="H227" s="59">
        <v>18</v>
      </c>
      <c r="I227" s="58">
        <f t="shared" si="64"/>
        <v>-3</v>
      </c>
      <c r="J227" s="60">
        <f t="shared" si="68"/>
        <v>-16.7</v>
      </c>
      <c r="K227" s="63">
        <f t="shared" si="65"/>
        <v>123</v>
      </c>
      <c r="L227" s="58">
        <f t="shared" si="66"/>
        <v>130</v>
      </c>
      <c r="M227" s="58">
        <f t="shared" si="67"/>
        <v>-7</v>
      </c>
      <c r="N227" s="61">
        <f t="shared" si="54"/>
        <v>-5.4</v>
      </c>
    </row>
    <row r="228" spans="1:14" s="191" customFormat="1" ht="15" customHeight="1">
      <c r="A228" s="54">
        <v>3040</v>
      </c>
      <c r="B228" s="64" t="s">
        <v>180</v>
      </c>
      <c r="C228" s="57">
        <v>223</v>
      </c>
      <c r="D228" s="57">
        <v>230</v>
      </c>
      <c r="E228" s="58">
        <f t="shared" si="63"/>
        <v>-7</v>
      </c>
      <c r="F228" s="62">
        <f t="shared" si="53"/>
        <v>-3</v>
      </c>
      <c r="G228" s="59">
        <v>115</v>
      </c>
      <c r="H228" s="59">
        <v>105</v>
      </c>
      <c r="I228" s="58">
        <f t="shared" si="64"/>
        <v>10</v>
      </c>
      <c r="J228" s="60">
        <f t="shared" si="68"/>
        <v>9.5</v>
      </c>
      <c r="K228" s="63">
        <f t="shared" si="65"/>
        <v>338</v>
      </c>
      <c r="L228" s="58">
        <f t="shared" si="66"/>
        <v>335</v>
      </c>
      <c r="M228" s="58">
        <f t="shared" si="67"/>
        <v>3</v>
      </c>
      <c r="N228" s="61">
        <f t="shared" si="54"/>
        <v>0.9</v>
      </c>
    </row>
    <row r="229" spans="1:14" s="191" customFormat="1" ht="15" customHeight="1">
      <c r="A229" s="54">
        <v>3041</v>
      </c>
      <c r="B229" s="64" t="s">
        <v>341</v>
      </c>
      <c r="C229" s="57">
        <v>36</v>
      </c>
      <c r="D229" s="57">
        <v>35</v>
      </c>
      <c r="E229" s="58">
        <f t="shared" si="63"/>
        <v>1</v>
      </c>
      <c r="F229" s="62">
        <f t="shared" si="53"/>
        <v>2.9</v>
      </c>
      <c r="G229" s="59">
        <v>14</v>
      </c>
      <c r="H229" s="59">
        <v>23</v>
      </c>
      <c r="I229" s="58">
        <f t="shared" si="64"/>
        <v>-9</v>
      </c>
      <c r="J229" s="60">
        <f t="shared" si="68"/>
        <v>-39.1</v>
      </c>
      <c r="K229" s="63">
        <f t="shared" si="65"/>
        <v>50</v>
      </c>
      <c r="L229" s="58">
        <f t="shared" si="66"/>
        <v>58</v>
      </c>
      <c r="M229" s="58">
        <f t="shared" si="67"/>
        <v>-8</v>
      </c>
      <c r="N229" s="61">
        <f t="shared" si="54"/>
        <v>-13.8</v>
      </c>
    </row>
    <row r="230" spans="1:14" s="191" customFormat="1" ht="15" customHeight="1">
      <c r="A230" s="54">
        <v>3042</v>
      </c>
      <c r="B230" s="64" t="s">
        <v>288</v>
      </c>
      <c r="C230" s="57">
        <v>254</v>
      </c>
      <c r="D230" s="57">
        <v>292</v>
      </c>
      <c r="E230" s="58">
        <f t="shared" si="63"/>
        <v>-38</v>
      </c>
      <c r="F230" s="62">
        <f t="shared" si="53"/>
        <v>-13</v>
      </c>
      <c r="G230" s="59">
        <v>115</v>
      </c>
      <c r="H230" s="59">
        <v>106</v>
      </c>
      <c r="I230" s="58">
        <f t="shared" si="64"/>
        <v>9</v>
      </c>
      <c r="J230" s="60">
        <f t="shared" si="68"/>
        <v>8.5</v>
      </c>
      <c r="K230" s="63">
        <f t="shared" si="65"/>
        <v>369</v>
      </c>
      <c r="L230" s="58">
        <f t="shared" si="66"/>
        <v>398</v>
      </c>
      <c r="M230" s="58">
        <f t="shared" si="67"/>
        <v>-29</v>
      </c>
      <c r="N230" s="61">
        <f t="shared" si="54"/>
        <v>-7.3</v>
      </c>
    </row>
    <row r="231" spans="1:14" s="191" customFormat="1" ht="15" customHeight="1">
      <c r="A231" s="54">
        <v>3043</v>
      </c>
      <c r="B231" s="64" t="s">
        <v>181</v>
      </c>
      <c r="C231" s="57">
        <v>104</v>
      </c>
      <c r="D231" s="57">
        <v>133</v>
      </c>
      <c r="E231" s="58">
        <f t="shared" si="63"/>
        <v>-29</v>
      </c>
      <c r="F231" s="62">
        <f t="shared" si="53"/>
        <v>-21.8</v>
      </c>
      <c r="G231" s="59">
        <v>109</v>
      </c>
      <c r="H231" s="59">
        <v>120</v>
      </c>
      <c r="I231" s="58">
        <f t="shared" si="64"/>
        <v>-11</v>
      </c>
      <c r="J231" s="60">
        <f t="shared" si="68"/>
        <v>-9.2</v>
      </c>
      <c r="K231" s="63">
        <f t="shared" si="65"/>
        <v>213</v>
      </c>
      <c r="L231" s="58">
        <f t="shared" si="66"/>
        <v>253</v>
      </c>
      <c r="M231" s="58">
        <f t="shared" si="67"/>
        <v>-40</v>
      </c>
      <c r="N231" s="61">
        <f t="shared" si="54"/>
        <v>-15.8</v>
      </c>
    </row>
    <row r="232" spans="1:14" s="191" customFormat="1" ht="15" customHeight="1">
      <c r="A232" s="54">
        <v>3044</v>
      </c>
      <c r="B232" s="64" t="s">
        <v>182</v>
      </c>
      <c r="C232" s="57">
        <v>89</v>
      </c>
      <c r="D232" s="57">
        <v>91</v>
      </c>
      <c r="E232" s="58">
        <f t="shared" si="63"/>
        <v>-2</v>
      </c>
      <c r="F232" s="62">
        <f aca="true" t="shared" si="69" ref="F232:F294">SUM(E232/D232%)</f>
        <v>-2.2</v>
      </c>
      <c r="G232" s="59">
        <v>48</v>
      </c>
      <c r="H232" s="59">
        <v>45</v>
      </c>
      <c r="I232" s="58">
        <f t="shared" si="64"/>
        <v>3</v>
      </c>
      <c r="J232" s="60">
        <f t="shared" si="68"/>
        <v>6.7</v>
      </c>
      <c r="K232" s="63">
        <f t="shared" si="65"/>
        <v>137</v>
      </c>
      <c r="L232" s="58">
        <f t="shared" si="66"/>
        <v>136</v>
      </c>
      <c r="M232" s="58">
        <f t="shared" si="67"/>
        <v>1</v>
      </c>
      <c r="N232" s="61">
        <f aca="true" t="shared" si="70" ref="N232:N294">SUM(M232/L232%)</f>
        <v>0.7</v>
      </c>
    </row>
    <row r="233" spans="1:14" s="191" customFormat="1" ht="15" customHeight="1">
      <c r="A233" s="54">
        <v>3045</v>
      </c>
      <c r="B233" s="64" t="s">
        <v>183</v>
      </c>
      <c r="C233" s="57">
        <v>17</v>
      </c>
      <c r="D233" s="57">
        <v>18</v>
      </c>
      <c r="E233" s="58">
        <f t="shared" si="63"/>
        <v>-1</v>
      </c>
      <c r="F233" s="62">
        <f t="shared" si="69"/>
        <v>-5.6</v>
      </c>
      <c r="G233" s="59">
        <v>5</v>
      </c>
      <c r="H233" s="59">
        <v>4</v>
      </c>
      <c r="I233" s="58">
        <f t="shared" si="64"/>
        <v>1</v>
      </c>
      <c r="J233" s="60">
        <f t="shared" si="68"/>
        <v>25</v>
      </c>
      <c r="K233" s="63">
        <f t="shared" si="65"/>
        <v>22</v>
      </c>
      <c r="L233" s="58">
        <f t="shared" si="66"/>
        <v>22</v>
      </c>
      <c r="M233" s="58">
        <f t="shared" si="67"/>
        <v>0</v>
      </c>
      <c r="N233" s="61">
        <f t="shared" si="70"/>
        <v>0</v>
      </c>
    </row>
    <row r="234" spans="1:14" s="191" customFormat="1" ht="15" customHeight="1">
      <c r="A234" s="54">
        <v>3046</v>
      </c>
      <c r="B234" s="64" t="s">
        <v>184</v>
      </c>
      <c r="C234" s="57">
        <v>65</v>
      </c>
      <c r="D234" s="57">
        <v>63</v>
      </c>
      <c r="E234" s="58">
        <f t="shared" si="63"/>
        <v>2</v>
      </c>
      <c r="F234" s="62">
        <f t="shared" si="69"/>
        <v>3.2</v>
      </c>
      <c r="G234" s="59">
        <v>14</v>
      </c>
      <c r="H234" s="59">
        <v>14</v>
      </c>
      <c r="I234" s="58">
        <f t="shared" si="64"/>
        <v>0</v>
      </c>
      <c r="J234" s="60">
        <f t="shared" si="68"/>
        <v>0</v>
      </c>
      <c r="K234" s="63">
        <f t="shared" si="65"/>
        <v>79</v>
      </c>
      <c r="L234" s="58">
        <f t="shared" si="66"/>
        <v>77</v>
      </c>
      <c r="M234" s="58">
        <f t="shared" si="67"/>
        <v>2</v>
      </c>
      <c r="N234" s="61">
        <f t="shared" si="70"/>
        <v>2.6</v>
      </c>
    </row>
    <row r="235" spans="1:14" s="191" customFormat="1" ht="15" customHeight="1">
      <c r="A235" s="54">
        <v>3047</v>
      </c>
      <c r="B235" s="64" t="s">
        <v>185</v>
      </c>
      <c r="C235" s="57">
        <v>46</v>
      </c>
      <c r="D235" s="57">
        <v>58</v>
      </c>
      <c r="E235" s="58">
        <f t="shared" si="63"/>
        <v>-12</v>
      </c>
      <c r="F235" s="60">
        <f t="shared" si="69"/>
        <v>-20.7</v>
      </c>
      <c r="G235" s="59">
        <v>28</v>
      </c>
      <c r="H235" s="59">
        <v>35</v>
      </c>
      <c r="I235" s="58">
        <f t="shared" si="64"/>
        <v>-7</v>
      </c>
      <c r="J235" s="60">
        <f aca="true" t="shared" si="71" ref="J235:J240">SUM(I235/H235%)</f>
        <v>-20</v>
      </c>
      <c r="K235" s="63">
        <f t="shared" si="65"/>
        <v>74</v>
      </c>
      <c r="L235" s="58">
        <f t="shared" si="66"/>
        <v>93</v>
      </c>
      <c r="M235" s="58">
        <f t="shared" si="67"/>
        <v>-19</v>
      </c>
      <c r="N235" s="61">
        <f t="shared" si="70"/>
        <v>-20.4</v>
      </c>
    </row>
    <row r="236" spans="1:14" s="191" customFormat="1" ht="15" customHeight="1">
      <c r="A236" s="54">
        <v>3048</v>
      </c>
      <c r="B236" s="64" t="s">
        <v>186</v>
      </c>
      <c r="C236" s="57">
        <v>30</v>
      </c>
      <c r="D236" s="57">
        <v>32</v>
      </c>
      <c r="E236" s="58">
        <f t="shared" si="63"/>
        <v>-2</v>
      </c>
      <c r="F236" s="62">
        <f t="shared" si="69"/>
        <v>-6.3</v>
      </c>
      <c r="G236" s="59">
        <v>1</v>
      </c>
      <c r="H236" s="59">
        <v>1</v>
      </c>
      <c r="I236" s="58">
        <f t="shared" si="64"/>
        <v>0</v>
      </c>
      <c r="J236" s="60">
        <f t="shared" si="71"/>
        <v>0</v>
      </c>
      <c r="K236" s="63">
        <f t="shared" si="65"/>
        <v>31</v>
      </c>
      <c r="L236" s="58">
        <f t="shared" si="66"/>
        <v>33</v>
      </c>
      <c r="M236" s="58">
        <f t="shared" si="67"/>
        <v>-2</v>
      </c>
      <c r="N236" s="61">
        <f t="shared" si="70"/>
        <v>-6.1</v>
      </c>
    </row>
    <row r="237" spans="1:14" s="191" customFormat="1" ht="15" customHeight="1">
      <c r="A237" s="54">
        <v>3049</v>
      </c>
      <c r="B237" s="91" t="s">
        <v>369</v>
      </c>
      <c r="C237" s="57">
        <v>7</v>
      </c>
      <c r="D237" s="57">
        <v>6</v>
      </c>
      <c r="E237" s="58">
        <f t="shared" si="63"/>
        <v>1</v>
      </c>
      <c r="F237" s="62">
        <f t="shared" si="69"/>
        <v>16.7</v>
      </c>
      <c r="G237" s="59">
        <v>50</v>
      </c>
      <c r="H237" s="59">
        <v>46</v>
      </c>
      <c r="I237" s="58">
        <f t="shared" si="64"/>
        <v>4</v>
      </c>
      <c r="J237" s="60">
        <f t="shared" si="71"/>
        <v>8.7</v>
      </c>
      <c r="K237" s="63">
        <f t="shared" si="65"/>
        <v>57</v>
      </c>
      <c r="L237" s="58">
        <f t="shared" si="66"/>
        <v>52</v>
      </c>
      <c r="M237" s="58">
        <f t="shared" si="67"/>
        <v>5</v>
      </c>
      <c r="N237" s="61">
        <f t="shared" si="70"/>
        <v>9.6</v>
      </c>
    </row>
    <row r="238" spans="1:14" s="191" customFormat="1" ht="15" customHeight="1">
      <c r="A238" s="54">
        <v>3050</v>
      </c>
      <c r="B238" s="64" t="s">
        <v>187</v>
      </c>
      <c r="C238" s="57">
        <v>17</v>
      </c>
      <c r="D238" s="57">
        <v>22</v>
      </c>
      <c r="E238" s="58">
        <f t="shared" si="63"/>
        <v>-5</v>
      </c>
      <c r="F238" s="62">
        <f t="shared" si="69"/>
        <v>-22.7</v>
      </c>
      <c r="G238" s="59">
        <v>9</v>
      </c>
      <c r="H238" s="59">
        <v>8</v>
      </c>
      <c r="I238" s="58">
        <f t="shared" si="64"/>
        <v>1</v>
      </c>
      <c r="J238" s="60">
        <f t="shared" si="71"/>
        <v>12.5</v>
      </c>
      <c r="K238" s="63">
        <f t="shared" si="65"/>
        <v>26</v>
      </c>
      <c r="L238" s="58">
        <f t="shared" si="66"/>
        <v>30</v>
      </c>
      <c r="M238" s="58">
        <f t="shared" si="67"/>
        <v>-4</v>
      </c>
      <c r="N238" s="61">
        <f t="shared" si="70"/>
        <v>-13.3</v>
      </c>
    </row>
    <row r="239" spans="1:14" s="191" customFormat="1" ht="15" customHeight="1">
      <c r="A239" s="54">
        <v>3051</v>
      </c>
      <c r="B239" s="64" t="s">
        <v>188</v>
      </c>
      <c r="C239" s="57">
        <v>42</v>
      </c>
      <c r="D239" s="57">
        <v>44</v>
      </c>
      <c r="E239" s="58">
        <f t="shared" si="63"/>
        <v>-2</v>
      </c>
      <c r="F239" s="62">
        <f t="shared" si="69"/>
        <v>-4.5</v>
      </c>
      <c r="G239" s="59">
        <v>7</v>
      </c>
      <c r="H239" s="59">
        <v>7</v>
      </c>
      <c r="I239" s="58">
        <f t="shared" si="64"/>
        <v>0</v>
      </c>
      <c r="J239" s="60">
        <f t="shared" si="71"/>
        <v>0</v>
      </c>
      <c r="K239" s="63">
        <f t="shared" si="65"/>
        <v>49</v>
      </c>
      <c r="L239" s="58">
        <f t="shared" si="66"/>
        <v>51</v>
      </c>
      <c r="M239" s="58">
        <f t="shared" si="67"/>
        <v>-2</v>
      </c>
      <c r="N239" s="61">
        <f t="shared" si="70"/>
        <v>-3.9</v>
      </c>
    </row>
    <row r="240" spans="1:14" s="191" customFormat="1" ht="15" customHeight="1">
      <c r="A240" s="54">
        <v>3053</v>
      </c>
      <c r="B240" s="64" t="s">
        <v>361</v>
      </c>
      <c r="C240" s="57">
        <v>42</v>
      </c>
      <c r="D240" s="57">
        <v>40</v>
      </c>
      <c r="E240" s="58">
        <f t="shared" si="63"/>
        <v>2</v>
      </c>
      <c r="F240" s="62">
        <f t="shared" si="69"/>
        <v>5</v>
      </c>
      <c r="G240" s="59">
        <v>8</v>
      </c>
      <c r="H240" s="59">
        <v>9</v>
      </c>
      <c r="I240" s="58">
        <f t="shared" si="64"/>
        <v>-1</v>
      </c>
      <c r="J240" s="60">
        <f t="shared" si="71"/>
        <v>-11.1</v>
      </c>
      <c r="K240" s="63">
        <f t="shared" si="65"/>
        <v>50</v>
      </c>
      <c r="L240" s="58">
        <f t="shared" si="66"/>
        <v>49</v>
      </c>
      <c r="M240" s="58">
        <f t="shared" si="67"/>
        <v>1</v>
      </c>
      <c r="N240" s="61">
        <f t="shared" si="70"/>
        <v>2</v>
      </c>
    </row>
    <row r="241" spans="1:14" s="191" customFormat="1" ht="15" customHeight="1">
      <c r="A241" s="55">
        <v>3054</v>
      </c>
      <c r="B241" s="65" t="s">
        <v>309</v>
      </c>
      <c r="C241" s="217">
        <v>17</v>
      </c>
      <c r="D241" s="217">
        <v>19</v>
      </c>
      <c r="E241" s="58">
        <f>SUM(C241-D241)</f>
        <v>-2</v>
      </c>
      <c r="F241" s="62">
        <f>SUM(E241/D241%)</f>
        <v>-10.5</v>
      </c>
      <c r="G241" s="218">
        <v>2</v>
      </c>
      <c r="H241" s="218">
        <v>4</v>
      </c>
      <c r="I241" s="58">
        <f>SUM(G241-H241)</f>
        <v>-2</v>
      </c>
      <c r="J241" s="60">
        <f>SUM(I241/H241%)</f>
        <v>-50</v>
      </c>
      <c r="K241" s="218">
        <f>SUM(C241+G241)</f>
        <v>19</v>
      </c>
      <c r="L241" s="219">
        <f>SUM(D241+H241)</f>
        <v>23</v>
      </c>
      <c r="M241" s="58">
        <f>SUM(K241-L241)</f>
        <v>-4</v>
      </c>
      <c r="N241" s="61">
        <f>SUM(M241/L241%)</f>
        <v>-17.4</v>
      </c>
    </row>
    <row r="242" spans="1:14" s="88" customFormat="1" ht="18" customHeight="1">
      <c r="A242" s="215">
        <f>COUNT(A220:A241)</f>
        <v>22</v>
      </c>
      <c r="B242" s="216" t="s">
        <v>189</v>
      </c>
      <c r="C242" s="195">
        <f>SUM(C220:C241)</f>
        <v>2178</v>
      </c>
      <c r="D242" s="196">
        <f>SUM(D220:D241)</f>
        <v>2322</v>
      </c>
      <c r="E242" s="197">
        <f>SUM(E220:E241)</f>
        <v>-144</v>
      </c>
      <c r="F242" s="198">
        <f t="shared" si="69"/>
        <v>-6.2</v>
      </c>
      <c r="G242" s="200">
        <f>SUM(G220:G241)</f>
        <v>1047</v>
      </c>
      <c r="H242" s="199">
        <f>SUM(H220:H241)</f>
        <v>1044</v>
      </c>
      <c r="I242" s="197">
        <f>SUM(I220:I241)</f>
        <v>3</v>
      </c>
      <c r="J242" s="198">
        <f aca="true" t="shared" si="72" ref="J242:J264">SUM(I242/H242%)</f>
        <v>0.3</v>
      </c>
      <c r="K242" s="200">
        <f>SUM(K220:K241)</f>
        <v>3225</v>
      </c>
      <c r="L242" s="199">
        <f>SUM(L220:L241)</f>
        <v>3366</v>
      </c>
      <c r="M242" s="197">
        <f>SUM(M220:M241)</f>
        <v>-141</v>
      </c>
      <c r="N242" s="201">
        <f t="shared" si="70"/>
        <v>-4.2</v>
      </c>
    </row>
    <row r="243" spans="1:14" s="87" customFormat="1" ht="15" customHeight="1">
      <c r="A243" s="54">
        <v>3000</v>
      </c>
      <c r="B243" s="64" t="s">
        <v>302</v>
      </c>
      <c r="C243" s="92">
        <v>125</v>
      </c>
      <c r="D243" s="92">
        <v>127</v>
      </c>
      <c r="E243" s="95">
        <f aca="true" t="shared" si="73" ref="E243:E250">SUM(C243-D243)</f>
        <v>-2</v>
      </c>
      <c r="F243" s="94">
        <f t="shared" si="69"/>
        <v>-1.6</v>
      </c>
      <c r="G243" s="102">
        <v>13</v>
      </c>
      <c r="H243" s="102">
        <v>17</v>
      </c>
      <c r="I243" s="95">
        <f aca="true" t="shared" si="74" ref="I243:I250">SUM(G243-H243)</f>
        <v>-4</v>
      </c>
      <c r="J243" s="94">
        <f t="shared" si="72"/>
        <v>-23.5</v>
      </c>
      <c r="K243" s="102">
        <f aca="true" t="shared" si="75" ref="K243:L250">SUM(C243+G243)</f>
        <v>138</v>
      </c>
      <c r="L243" s="95">
        <f t="shared" si="75"/>
        <v>144</v>
      </c>
      <c r="M243" s="95">
        <f aca="true" t="shared" si="76" ref="M243:M250">SUM(K243-L243)</f>
        <v>-6</v>
      </c>
      <c r="N243" s="96">
        <f t="shared" si="70"/>
        <v>-4.2</v>
      </c>
    </row>
    <row r="244" spans="1:14" s="87" customFormat="1" ht="15" customHeight="1">
      <c r="A244" s="54">
        <v>3001</v>
      </c>
      <c r="B244" s="64" t="s">
        <v>190</v>
      </c>
      <c r="C244" s="92">
        <v>285</v>
      </c>
      <c r="D244" s="92">
        <v>294</v>
      </c>
      <c r="E244" s="95">
        <f t="shared" si="73"/>
        <v>-9</v>
      </c>
      <c r="F244" s="99">
        <f t="shared" si="69"/>
        <v>-3.1</v>
      </c>
      <c r="G244" s="93">
        <v>200</v>
      </c>
      <c r="H244" s="93">
        <v>172</v>
      </c>
      <c r="I244" s="95">
        <f t="shared" si="74"/>
        <v>28</v>
      </c>
      <c r="J244" s="94">
        <f t="shared" si="72"/>
        <v>16.3</v>
      </c>
      <c r="K244" s="102">
        <f t="shared" si="75"/>
        <v>485</v>
      </c>
      <c r="L244" s="95">
        <f t="shared" si="75"/>
        <v>466</v>
      </c>
      <c r="M244" s="95">
        <f t="shared" si="76"/>
        <v>19</v>
      </c>
      <c r="N244" s="96">
        <f t="shared" si="70"/>
        <v>4.1</v>
      </c>
    </row>
    <row r="245" spans="1:14" s="87" customFormat="1" ht="15" customHeight="1">
      <c r="A245" s="54">
        <v>3002</v>
      </c>
      <c r="B245" s="64" t="s">
        <v>191</v>
      </c>
      <c r="C245" s="92">
        <v>219</v>
      </c>
      <c r="D245" s="92">
        <v>227</v>
      </c>
      <c r="E245" s="95">
        <f t="shared" si="73"/>
        <v>-8</v>
      </c>
      <c r="F245" s="99">
        <f t="shared" si="69"/>
        <v>-3.5</v>
      </c>
      <c r="G245" s="93">
        <v>109</v>
      </c>
      <c r="H245" s="93">
        <v>116</v>
      </c>
      <c r="I245" s="95">
        <f t="shared" si="74"/>
        <v>-7</v>
      </c>
      <c r="J245" s="94">
        <f t="shared" si="72"/>
        <v>-6</v>
      </c>
      <c r="K245" s="102">
        <f t="shared" si="75"/>
        <v>328</v>
      </c>
      <c r="L245" s="95">
        <f t="shared" si="75"/>
        <v>343</v>
      </c>
      <c r="M245" s="95">
        <f t="shared" si="76"/>
        <v>-15</v>
      </c>
      <c r="N245" s="96">
        <f t="shared" si="70"/>
        <v>-4.4</v>
      </c>
    </row>
    <row r="246" spans="1:14" s="87" customFormat="1" ht="15" customHeight="1">
      <c r="A246" s="54">
        <v>3003</v>
      </c>
      <c r="B246" s="64" t="s">
        <v>192</v>
      </c>
      <c r="C246" s="92">
        <v>44</v>
      </c>
      <c r="D246" s="92">
        <v>53</v>
      </c>
      <c r="E246" s="95">
        <f t="shared" si="73"/>
        <v>-9</v>
      </c>
      <c r="F246" s="99">
        <f t="shared" si="69"/>
        <v>-17</v>
      </c>
      <c r="G246" s="93">
        <v>58</v>
      </c>
      <c r="H246" s="93">
        <v>53</v>
      </c>
      <c r="I246" s="95">
        <f t="shared" si="74"/>
        <v>5</v>
      </c>
      <c r="J246" s="94">
        <f t="shared" si="72"/>
        <v>9.4</v>
      </c>
      <c r="K246" s="102">
        <f t="shared" si="75"/>
        <v>102</v>
      </c>
      <c r="L246" s="95">
        <f t="shared" si="75"/>
        <v>106</v>
      </c>
      <c r="M246" s="95">
        <f t="shared" si="76"/>
        <v>-4</v>
      </c>
      <c r="N246" s="96">
        <f t="shared" si="70"/>
        <v>-3.8</v>
      </c>
    </row>
    <row r="247" spans="1:14" s="87" customFormat="1" ht="15" customHeight="1">
      <c r="A247" s="54">
        <v>3004</v>
      </c>
      <c r="B247" s="64" t="s">
        <v>193</v>
      </c>
      <c r="C247" s="92">
        <v>108</v>
      </c>
      <c r="D247" s="92">
        <v>115</v>
      </c>
      <c r="E247" s="95">
        <f t="shared" si="73"/>
        <v>-7</v>
      </c>
      <c r="F247" s="94">
        <f t="shared" si="69"/>
        <v>-6.1</v>
      </c>
      <c r="G247" s="93">
        <v>104</v>
      </c>
      <c r="H247" s="93">
        <v>106</v>
      </c>
      <c r="I247" s="95">
        <f t="shared" si="74"/>
        <v>-2</v>
      </c>
      <c r="J247" s="94">
        <f t="shared" si="72"/>
        <v>-1.9</v>
      </c>
      <c r="K247" s="102">
        <f t="shared" si="75"/>
        <v>212</v>
      </c>
      <c r="L247" s="95">
        <f t="shared" si="75"/>
        <v>221</v>
      </c>
      <c r="M247" s="95">
        <f t="shared" si="76"/>
        <v>-9</v>
      </c>
      <c r="N247" s="96">
        <f t="shared" si="70"/>
        <v>-4.1</v>
      </c>
    </row>
    <row r="248" spans="1:14" s="87" customFormat="1" ht="15" customHeight="1">
      <c r="A248" s="54">
        <v>3006</v>
      </c>
      <c r="B248" s="64" t="s">
        <v>342</v>
      </c>
      <c r="C248" s="92">
        <v>146</v>
      </c>
      <c r="D248" s="92">
        <v>149</v>
      </c>
      <c r="E248" s="95">
        <f t="shared" si="73"/>
        <v>-3</v>
      </c>
      <c r="F248" s="99">
        <f t="shared" si="69"/>
        <v>-2</v>
      </c>
      <c r="G248" s="93">
        <v>45</v>
      </c>
      <c r="H248" s="93">
        <v>49</v>
      </c>
      <c r="I248" s="95">
        <f t="shared" si="74"/>
        <v>-4</v>
      </c>
      <c r="J248" s="94">
        <f t="shared" si="72"/>
        <v>-8.2</v>
      </c>
      <c r="K248" s="102">
        <f t="shared" si="75"/>
        <v>191</v>
      </c>
      <c r="L248" s="95">
        <f t="shared" si="75"/>
        <v>198</v>
      </c>
      <c r="M248" s="95">
        <f t="shared" si="76"/>
        <v>-7</v>
      </c>
      <c r="N248" s="96">
        <f t="shared" si="70"/>
        <v>-3.5</v>
      </c>
    </row>
    <row r="249" spans="1:14" s="87" customFormat="1" ht="15" customHeight="1">
      <c r="A249" s="54">
        <v>3007</v>
      </c>
      <c r="B249" s="64" t="s">
        <v>194</v>
      </c>
      <c r="C249" s="92">
        <v>100</v>
      </c>
      <c r="D249" s="92">
        <v>119</v>
      </c>
      <c r="E249" s="95">
        <f t="shared" si="73"/>
        <v>-19</v>
      </c>
      <c r="F249" s="99">
        <f t="shared" si="69"/>
        <v>-16</v>
      </c>
      <c r="G249" s="93">
        <v>52</v>
      </c>
      <c r="H249" s="93">
        <v>57</v>
      </c>
      <c r="I249" s="95">
        <f t="shared" si="74"/>
        <v>-5</v>
      </c>
      <c r="J249" s="94">
        <f t="shared" si="72"/>
        <v>-8.8</v>
      </c>
      <c r="K249" s="102">
        <f t="shared" si="75"/>
        <v>152</v>
      </c>
      <c r="L249" s="95">
        <f t="shared" si="75"/>
        <v>176</v>
      </c>
      <c r="M249" s="95">
        <f t="shared" si="76"/>
        <v>-24</v>
      </c>
      <c r="N249" s="96">
        <f t="shared" si="70"/>
        <v>-13.6</v>
      </c>
    </row>
    <row r="250" spans="1:14" s="87" customFormat="1" ht="15" customHeight="1">
      <c r="A250" s="55">
        <v>3009</v>
      </c>
      <c r="B250" s="65" t="s">
        <v>195</v>
      </c>
      <c r="C250" s="104">
        <v>54</v>
      </c>
      <c r="D250" s="104">
        <v>47</v>
      </c>
      <c r="E250" s="95">
        <f t="shared" si="73"/>
        <v>7</v>
      </c>
      <c r="F250" s="220">
        <f t="shared" si="69"/>
        <v>14.9</v>
      </c>
      <c r="G250" s="105">
        <v>0</v>
      </c>
      <c r="H250" s="105">
        <v>1</v>
      </c>
      <c r="I250" s="95">
        <f t="shared" si="74"/>
        <v>-1</v>
      </c>
      <c r="J250" s="94">
        <f t="shared" si="72"/>
        <v>-100</v>
      </c>
      <c r="K250" s="105">
        <f t="shared" si="75"/>
        <v>54</v>
      </c>
      <c r="L250" s="147">
        <f t="shared" si="75"/>
        <v>48</v>
      </c>
      <c r="M250" s="95">
        <f t="shared" si="76"/>
        <v>6</v>
      </c>
      <c r="N250" s="96">
        <f t="shared" si="70"/>
        <v>12.5</v>
      </c>
    </row>
    <row r="251" spans="1:14" s="88" customFormat="1" ht="18.75" customHeight="1" thickBot="1">
      <c r="A251" s="202">
        <f>COUNT(A243:A250)</f>
        <v>8</v>
      </c>
      <c r="B251" s="203" t="s">
        <v>196</v>
      </c>
      <c r="C251" s="173">
        <f>SUM(C243:C250)</f>
        <v>1081</v>
      </c>
      <c r="D251" s="174">
        <f>SUM(D243:D250)</f>
        <v>1131</v>
      </c>
      <c r="E251" s="175">
        <f>SUM(E243:E250)</f>
        <v>-50</v>
      </c>
      <c r="F251" s="204">
        <f t="shared" si="69"/>
        <v>-4.4</v>
      </c>
      <c r="G251" s="177">
        <f>SUM(G243:G250)</f>
        <v>581</v>
      </c>
      <c r="H251" s="178">
        <f>SUM(H243:H250)</f>
        <v>571</v>
      </c>
      <c r="I251" s="175">
        <f>SUM(I243:I250)</f>
        <v>10</v>
      </c>
      <c r="J251" s="204">
        <f t="shared" si="72"/>
        <v>1.8</v>
      </c>
      <c r="K251" s="177">
        <f>SUM(K243:K250)</f>
        <v>1662</v>
      </c>
      <c r="L251" s="178">
        <f>SUM(L243:L250)</f>
        <v>1702</v>
      </c>
      <c r="M251" s="175">
        <f>SUM(M243:M250)</f>
        <v>-40</v>
      </c>
      <c r="N251" s="205">
        <f t="shared" si="70"/>
        <v>-2.4</v>
      </c>
    </row>
    <row r="252" spans="1:14" s="189" customFormat="1" ht="21.75" customHeight="1" thickBot="1">
      <c r="A252" s="206">
        <f>SUM(A219+A242+A251)</f>
        <v>69</v>
      </c>
      <c r="B252" s="207" t="s">
        <v>197</v>
      </c>
      <c r="C252" s="221">
        <f>SUM(C219+C242+C251)</f>
        <v>7419</v>
      </c>
      <c r="D252" s="222">
        <f>SUM(D219+D242+D251)</f>
        <v>7742</v>
      </c>
      <c r="E252" s="184">
        <f>SUM(E219+E242+E251)</f>
        <v>-323</v>
      </c>
      <c r="F252" s="185">
        <f t="shared" si="69"/>
        <v>-4.2</v>
      </c>
      <c r="G252" s="208">
        <f>SUM(G219+G242+G251)</f>
        <v>3674</v>
      </c>
      <c r="H252" s="184">
        <f>SUM(H219+H242+H251)</f>
        <v>3548</v>
      </c>
      <c r="I252" s="184">
        <f>SUM(I219+I242+I251)</f>
        <v>126</v>
      </c>
      <c r="J252" s="204">
        <f t="shared" si="72"/>
        <v>3.6</v>
      </c>
      <c r="K252" s="223">
        <f>SUM(K219+K242+K251)</f>
        <v>11093</v>
      </c>
      <c r="L252" s="224">
        <f>SUM(L219+L242+L251)</f>
        <v>11290</v>
      </c>
      <c r="M252" s="184">
        <f>SUM(M219+M242+M251)</f>
        <v>-197</v>
      </c>
      <c r="N252" s="205">
        <f t="shared" si="70"/>
        <v>-1.7</v>
      </c>
    </row>
    <row r="253" spans="1:14" s="87" customFormat="1" ht="12">
      <c r="A253" s="225">
        <v>4000</v>
      </c>
      <c r="B253" s="211" t="s">
        <v>345</v>
      </c>
      <c r="C253" s="226">
        <v>122</v>
      </c>
      <c r="D253" s="226">
        <v>127</v>
      </c>
      <c r="E253" s="47">
        <f aca="true" t="shared" si="77" ref="E253:E284">SUM(C253-D253)</f>
        <v>-5</v>
      </c>
      <c r="F253" s="51">
        <f t="shared" si="69"/>
        <v>-3.9</v>
      </c>
      <c r="G253" s="212">
        <v>72</v>
      </c>
      <c r="H253" s="212">
        <v>80</v>
      </c>
      <c r="I253" s="47">
        <f aca="true" t="shared" si="78" ref="I253:I284">SUM(G253-H253)</f>
        <v>-8</v>
      </c>
      <c r="J253" s="51">
        <f t="shared" si="72"/>
        <v>-10</v>
      </c>
      <c r="K253" s="213">
        <f aca="true" t="shared" si="79" ref="K253:K284">SUM(C253+G253)</f>
        <v>194</v>
      </c>
      <c r="L253" s="214">
        <f aca="true" t="shared" si="80" ref="L253:L284">SUM(D253+H253)</f>
        <v>207</v>
      </c>
      <c r="M253" s="47">
        <f aca="true" t="shared" si="81" ref="M253:M284">SUM(K253-L253)</f>
        <v>-13</v>
      </c>
      <c r="N253" s="90">
        <f t="shared" si="70"/>
        <v>-6.3</v>
      </c>
    </row>
    <row r="254" spans="1:14" s="87" customFormat="1" ht="12">
      <c r="A254" s="56">
        <v>4001</v>
      </c>
      <c r="B254" s="1" t="s">
        <v>284</v>
      </c>
      <c r="C254" s="3">
        <v>165</v>
      </c>
      <c r="D254" s="3">
        <v>181</v>
      </c>
      <c r="E254" s="47">
        <f t="shared" si="77"/>
        <v>-16</v>
      </c>
      <c r="F254" s="52">
        <f t="shared" si="69"/>
        <v>-8.8</v>
      </c>
      <c r="G254" s="49">
        <v>49</v>
      </c>
      <c r="H254" s="49">
        <v>28</v>
      </c>
      <c r="I254" s="47">
        <f t="shared" si="78"/>
        <v>21</v>
      </c>
      <c r="J254" s="51">
        <f t="shared" si="72"/>
        <v>75</v>
      </c>
      <c r="K254" s="53">
        <f t="shared" si="79"/>
        <v>214</v>
      </c>
      <c r="L254" s="47">
        <f t="shared" si="80"/>
        <v>209</v>
      </c>
      <c r="M254" s="47">
        <f t="shared" si="81"/>
        <v>5</v>
      </c>
      <c r="N254" s="90">
        <f t="shared" si="70"/>
        <v>2.4</v>
      </c>
    </row>
    <row r="255" spans="1:14" s="87" customFormat="1" ht="12">
      <c r="A255" s="56">
        <v>4004</v>
      </c>
      <c r="B255" s="1" t="s">
        <v>224</v>
      </c>
      <c r="C255" s="3">
        <v>318</v>
      </c>
      <c r="D255" s="3">
        <v>336</v>
      </c>
      <c r="E255" s="47">
        <f t="shared" si="77"/>
        <v>-18</v>
      </c>
      <c r="F255" s="52">
        <f t="shared" si="69"/>
        <v>-5.4</v>
      </c>
      <c r="G255" s="49">
        <v>111</v>
      </c>
      <c r="H255" s="49">
        <v>103</v>
      </c>
      <c r="I255" s="47">
        <f t="shared" si="78"/>
        <v>8</v>
      </c>
      <c r="J255" s="51">
        <f t="shared" si="72"/>
        <v>7.8</v>
      </c>
      <c r="K255" s="53">
        <f t="shared" si="79"/>
        <v>429</v>
      </c>
      <c r="L255" s="47">
        <f t="shared" si="80"/>
        <v>439</v>
      </c>
      <c r="M255" s="47">
        <f t="shared" si="81"/>
        <v>-10</v>
      </c>
      <c r="N255" s="90">
        <f t="shared" si="70"/>
        <v>-2.3</v>
      </c>
    </row>
    <row r="256" spans="1:14" s="87" customFormat="1" ht="12">
      <c r="A256" s="56">
        <v>4005</v>
      </c>
      <c r="B256" s="1" t="s">
        <v>356</v>
      </c>
      <c r="C256" s="3">
        <v>141</v>
      </c>
      <c r="D256" s="3">
        <v>161</v>
      </c>
      <c r="E256" s="47">
        <f t="shared" si="77"/>
        <v>-20</v>
      </c>
      <c r="F256" s="52">
        <f t="shared" si="69"/>
        <v>-12.4</v>
      </c>
      <c r="G256" s="49">
        <v>61</v>
      </c>
      <c r="H256" s="49">
        <v>54</v>
      </c>
      <c r="I256" s="47">
        <f t="shared" si="78"/>
        <v>7</v>
      </c>
      <c r="J256" s="51">
        <f t="shared" si="72"/>
        <v>13</v>
      </c>
      <c r="K256" s="53">
        <f t="shared" si="79"/>
        <v>202</v>
      </c>
      <c r="L256" s="47">
        <f t="shared" si="80"/>
        <v>215</v>
      </c>
      <c r="M256" s="47">
        <f t="shared" si="81"/>
        <v>-13</v>
      </c>
      <c r="N256" s="90">
        <f t="shared" si="70"/>
        <v>-6</v>
      </c>
    </row>
    <row r="257" spans="1:14" s="87" customFormat="1" ht="12">
      <c r="A257" s="56">
        <v>4007</v>
      </c>
      <c r="B257" s="1" t="s">
        <v>225</v>
      </c>
      <c r="C257" s="3">
        <v>139</v>
      </c>
      <c r="D257" s="3">
        <v>152</v>
      </c>
      <c r="E257" s="47">
        <f t="shared" si="77"/>
        <v>-13</v>
      </c>
      <c r="F257" s="52">
        <f t="shared" si="69"/>
        <v>-8.6</v>
      </c>
      <c r="G257" s="49">
        <v>85</v>
      </c>
      <c r="H257" s="49">
        <v>74</v>
      </c>
      <c r="I257" s="47">
        <f t="shared" si="78"/>
        <v>11</v>
      </c>
      <c r="J257" s="51">
        <f t="shared" si="72"/>
        <v>14.9</v>
      </c>
      <c r="K257" s="53">
        <f t="shared" si="79"/>
        <v>224</v>
      </c>
      <c r="L257" s="47">
        <f t="shared" si="80"/>
        <v>226</v>
      </c>
      <c r="M257" s="47">
        <f t="shared" si="81"/>
        <v>-2</v>
      </c>
      <c r="N257" s="90">
        <f t="shared" si="70"/>
        <v>-0.9</v>
      </c>
    </row>
    <row r="258" spans="1:14" s="87" customFormat="1" ht="12">
      <c r="A258" s="56">
        <v>4008</v>
      </c>
      <c r="B258" s="1" t="s">
        <v>355</v>
      </c>
      <c r="C258" s="3">
        <v>34</v>
      </c>
      <c r="D258" s="3">
        <v>38</v>
      </c>
      <c r="E258" s="47">
        <f t="shared" si="77"/>
        <v>-4</v>
      </c>
      <c r="F258" s="52">
        <f t="shared" si="69"/>
        <v>-10.5</v>
      </c>
      <c r="G258" s="49">
        <v>9</v>
      </c>
      <c r="H258" s="49">
        <v>7</v>
      </c>
      <c r="I258" s="47">
        <f t="shared" si="78"/>
        <v>2</v>
      </c>
      <c r="J258" s="51">
        <f t="shared" si="72"/>
        <v>28.6</v>
      </c>
      <c r="K258" s="53">
        <f t="shared" si="79"/>
        <v>43</v>
      </c>
      <c r="L258" s="47">
        <f t="shared" si="80"/>
        <v>45</v>
      </c>
      <c r="M258" s="47">
        <f t="shared" si="81"/>
        <v>-2</v>
      </c>
      <c r="N258" s="90">
        <f t="shared" si="70"/>
        <v>-4.4</v>
      </c>
    </row>
    <row r="259" spans="1:14" s="87" customFormat="1" ht="12">
      <c r="A259" s="56">
        <v>4009</v>
      </c>
      <c r="B259" s="1" t="s">
        <v>237</v>
      </c>
      <c r="C259" s="3">
        <v>296</v>
      </c>
      <c r="D259" s="3">
        <v>306</v>
      </c>
      <c r="E259" s="47">
        <f t="shared" si="77"/>
        <v>-10</v>
      </c>
      <c r="F259" s="52">
        <f t="shared" si="69"/>
        <v>-3.3</v>
      </c>
      <c r="G259" s="49">
        <v>107</v>
      </c>
      <c r="H259" s="49">
        <v>81</v>
      </c>
      <c r="I259" s="47">
        <f t="shared" si="78"/>
        <v>26</v>
      </c>
      <c r="J259" s="51">
        <f t="shared" si="72"/>
        <v>32.1</v>
      </c>
      <c r="K259" s="53">
        <f t="shared" si="79"/>
        <v>403</v>
      </c>
      <c r="L259" s="47">
        <f t="shared" si="80"/>
        <v>387</v>
      </c>
      <c r="M259" s="47">
        <f t="shared" si="81"/>
        <v>16</v>
      </c>
      <c r="N259" s="90">
        <f t="shared" si="70"/>
        <v>4.1</v>
      </c>
    </row>
    <row r="260" spans="1:14" s="87" customFormat="1" ht="12">
      <c r="A260" s="56">
        <v>4012</v>
      </c>
      <c r="B260" s="1" t="s">
        <v>226</v>
      </c>
      <c r="C260" s="3">
        <v>59</v>
      </c>
      <c r="D260" s="3">
        <v>60</v>
      </c>
      <c r="E260" s="47">
        <f t="shared" si="77"/>
        <v>-1</v>
      </c>
      <c r="F260" s="52">
        <f t="shared" si="69"/>
        <v>-1.7</v>
      </c>
      <c r="G260" s="49">
        <v>28</v>
      </c>
      <c r="H260" s="49">
        <v>23</v>
      </c>
      <c r="I260" s="47">
        <f t="shared" si="78"/>
        <v>5</v>
      </c>
      <c r="J260" s="51">
        <f t="shared" si="72"/>
        <v>21.7</v>
      </c>
      <c r="K260" s="53">
        <f t="shared" si="79"/>
        <v>87</v>
      </c>
      <c r="L260" s="47">
        <f t="shared" si="80"/>
        <v>83</v>
      </c>
      <c r="M260" s="47">
        <f t="shared" si="81"/>
        <v>4</v>
      </c>
      <c r="N260" s="90">
        <f t="shared" si="70"/>
        <v>4.8</v>
      </c>
    </row>
    <row r="261" spans="1:14" s="87" customFormat="1" ht="12">
      <c r="A261" s="56">
        <v>4013</v>
      </c>
      <c r="B261" s="1" t="s">
        <v>227</v>
      </c>
      <c r="C261" s="3">
        <v>47</v>
      </c>
      <c r="D261" s="3">
        <v>59</v>
      </c>
      <c r="E261" s="47">
        <f t="shared" si="77"/>
        <v>-12</v>
      </c>
      <c r="F261" s="52">
        <f t="shared" si="69"/>
        <v>-20.3</v>
      </c>
      <c r="G261" s="49">
        <v>37</v>
      </c>
      <c r="H261" s="49">
        <v>36</v>
      </c>
      <c r="I261" s="47">
        <f t="shared" si="78"/>
        <v>1</v>
      </c>
      <c r="J261" s="51">
        <f t="shared" si="72"/>
        <v>2.8</v>
      </c>
      <c r="K261" s="53">
        <f t="shared" si="79"/>
        <v>84</v>
      </c>
      <c r="L261" s="47">
        <f t="shared" si="80"/>
        <v>95</v>
      </c>
      <c r="M261" s="47">
        <f t="shared" si="81"/>
        <v>-11</v>
      </c>
      <c r="N261" s="90">
        <f t="shared" si="70"/>
        <v>-11.6</v>
      </c>
    </row>
    <row r="262" spans="1:14" s="87" customFormat="1" ht="12">
      <c r="A262" s="56">
        <v>4014</v>
      </c>
      <c r="B262" s="1" t="s">
        <v>372</v>
      </c>
      <c r="C262" s="3">
        <v>89</v>
      </c>
      <c r="D262" s="3">
        <v>92</v>
      </c>
      <c r="E262" s="47">
        <f t="shared" si="77"/>
        <v>-3</v>
      </c>
      <c r="F262" s="52">
        <f t="shared" si="69"/>
        <v>-3.3</v>
      </c>
      <c r="G262" s="49">
        <v>28</v>
      </c>
      <c r="H262" s="49">
        <v>16</v>
      </c>
      <c r="I262" s="47">
        <f t="shared" si="78"/>
        <v>12</v>
      </c>
      <c r="J262" s="51">
        <f t="shared" si="72"/>
        <v>75</v>
      </c>
      <c r="K262" s="53">
        <f t="shared" si="79"/>
        <v>117</v>
      </c>
      <c r="L262" s="47">
        <f t="shared" si="80"/>
        <v>108</v>
      </c>
      <c r="M262" s="47">
        <f t="shared" si="81"/>
        <v>9</v>
      </c>
      <c r="N262" s="90">
        <f t="shared" si="70"/>
        <v>8.3</v>
      </c>
    </row>
    <row r="263" spans="1:14" s="87" customFormat="1" ht="12">
      <c r="A263" s="56">
        <v>4015</v>
      </c>
      <c r="B263" s="1" t="s">
        <v>228</v>
      </c>
      <c r="C263" s="3">
        <v>213</v>
      </c>
      <c r="D263" s="3">
        <v>223</v>
      </c>
      <c r="E263" s="47">
        <f t="shared" si="77"/>
        <v>-10</v>
      </c>
      <c r="F263" s="52">
        <f t="shared" si="69"/>
        <v>-4.5</v>
      </c>
      <c r="G263" s="49">
        <v>136</v>
      </c>
      <c r="H263" s="49">
        <v>158</v>
      </c>
      <c r="I263" s="47">
        <f t="shared" si="78"/>
        <v>-22</v>
      </c>
      <c r="J263" s="51">
        <f t="shared" si="72"/>
        <v>-13.9</v>
      </c>
      <c r="K263" s="53">
        <f t="shared" si="79"/>
        <v>349</v>
      </c>
      <c r="L263" s="47">
        <f t="shared" si="80"/>
        <v>381</v>
      </c>
      <c r="M263" s="47">
        <f t="shared" si="81"/>
        <v>-32</v>
      </c>
      <c r="N263" s="90">
        <f t="shared" si="70"/>
        <v>-8.4</v>
      </c>
    </row>
    <row r="264" spans="1:14" s="87" customFormat="1" ht="12">
      <c r="A264" s="56">
        <v>4016</v>
      </c>
      <c r="B264" s="1" t="s">
        <v>229</v>
      </c>
      <c r="C264" s="3">
        <v>181</v>
      </c>
      <c r="D264" s="3">
        <v>197</v>
      </c>
      <c r="E264" s="47">
        <f t="shared" si="77"/>
        <v>-16</v>
      </c>
      <c r="F264" s="52">
        <f t="shared" si="69"/>
        <v>-8.1</v>
      </c>
      <c r="G264" s="49">
        <v>65</v>
      </c>
      <c r="H264" s="49">
        <v>62</v>
      </c>
      <c r="I264" s="47">
        <f t="shared" si="78"/>
        <v>3</v>
      </c>
      <c r="J264" s="51">
        <f t="shared" si="72"/>
        <v>4.8</v>
      </c>
      <c r="K264" s="53">
        <f t="shared" si="79"/>
        <v>246</v>
      </c>
      <c r="L264" s="47">
        <f t="shared" si="80"/>
        <v>259</v>
      </c>
      <c r="M264" s="47">
        <f t="shared" si="81"/>
        <v>-13</v>
      </c>
      <c r="N264" s="90">
        <f t="shared" si="70"/>
        <v>-5</v>
      </c>
    </row>
    <row r="265" spans="1:14" s="87" customFormat="1" ht="12">
      <c r="A265" s="56">
        <v>4017</v>
      </c>
      <c r="B265" s="1" t="s">
        <v>359</v>
      </c>
      <c r="C265" s="3">
        <v>15</v>
      </c>
      <c r="D265" s="3">
        <v>17</v>
      </c>
      <c r="E265" s="47">
        <f t="shared" si="77"/>
        <v>-2</v>
      </c>
      <c r="F265" s="52">
        <f t="shared" si="69"/>
        <v>-11.8</v>
      </c>
      <c r="G265" s="49">
        <v>0</v>
      </c>
      <c r="H265" s="49">
        <v>0</v>
      </c>
      <c r="I265" s="47">
        <f t="shared" si="78"/>
        <v>0</v>
      </c>
      <c r="J265" s="51">
        <v>0</v>
      </c>
      <c r="K265" s="53">
        <f t="shared" si="79"/>
        <v>15</v>
      </c>
      <c r="L265" s="47">
        <f t="shared" si="80"/>
        <v>17</v>
      </c>
      <c r="M265" s="47">
        <f t="shared" si="81"/>
        <v>-2</v>
      </c>
      <c r="N265" s="90">
        <f t="shared" si="70"/>
        <v>-11.8</v>
      </c>
    </row>
    <row r="266" spans="1:14" s="87" customFormat="1" ht="12">
      <c r="A266" s="56">
        <v>4018</v>
      </c>
      <c r="B266" s="1" t="s">
        <v>354</v>
      </c>
      <c r="C266" s="3">
        <v>157</v>
      </c>
      <c r="D266" s="3">
        <v>164</v>
      </c>
      <c r="E266" s="47">
        <f t="shared" si="77"/>
        <v>-7</v>
      </c>
      <c r="F266" s="52">
        <f t="shared" si="69"/>
        <v>-4.3</v>
      </c>
      <c r="G266" s="49">
        <v>51</v>
      </c>
      <c r="H266" s="49">
        <v>67</v>
      </c>
      <c r="I266" s="47">
        <f t="shared" si="78"/>
        <v>-16</v>
      </c>
      <c r="J266" s="51">
        <f aca="true" t="shared" si="82" ref="J266:J304">SUM(I266/H266%)</f>
        <v>-23.9</v>
      </c>
      <c r="K266" s="53">
        <f t="shared" si="79"/>
        <v>208</v>
      </c>
      <c r="L266" s="47">
        <f t="shared" si="80"/>
        <v>231</v>
      </c>
      <c r="M266" s="47">
        <f t="shared" si="81"/>
        <v>-23</v>
      </c>
      <c r="N266" s="90">
        <f t="shared" si="70"/>
        <v>-10</v>
      </c>
    </row>
    <row r="267" spans="1:14" s="87" customFormat="1" ht="12">
      <c r="A267" s="56">
        <v>4019</v>
      </c>
      <c r="B267" s="1" t="s">
        <v>230</v>
      </c>
      <c r="C267" s="3">
        <v>107</v>
      </c>
      <c r="D267" s="3">
        <v>117</v>
      </c>
      <c r="E267" s="47">
        <f t="shared" si="77"/>
        <v>-10</v>
      </c>
      <c r="F267" s="51">
        <f t="shared" si="69"/>
        <v>-8.5</v>
      </c>
      <c r="G267" s="49">
        <v>36</v>
      </c>
      <c r="H267" s="49">
        <v>29</v>
      </c>
      <c r="I267" s="47">
        <f t="shared" si="78"/>
        <v>7</v>
      </c>
      <c r="J267" s="51">
        <f t="shared" si="82"/>
        <v>24.1</v>
      </c>
      <c r="K267" s="53">
        <f t="shared" si="79"/>
        <v>143</v>
      </c>
      <c r="L267" s="47">
        <f t="shared" si="80"/>
        <v>146</v>
      </c>
      <c r="M267" s="47">
        <f t="shared" si="81"/>
        <v>-3</v>
      </c>
      <c r="N267" s="90">
        <f t="shared" si="70"/>
        <v>-2.1</v>
      </c>
    </row>
    <row r="268" spans="1:14" s="87" customFormat="1" ht="12">
      <c r="A268" s="56">
        <v>4021</v>
      </c>
      <c r="B268" s="1" t="s">
        <v>231</v>
      </c>
      <c r="C268" s="3">
        <v>155</v>
      </c>
      <c r="D268" s="3">
        <v>158</v>
      </c>
      <c r="E268" s="47">
        <f t="shared" si="77"/>
        <v>-3</v>
      </c>
      <c r="F268" s="52">
        <f t="shared" si="69"/>
        <v>-1.9</v>
      </c>
      <c r="G268" s="49">
        <v>65</v>
      </c>
      <c r="H268" s="49">
        <v>47</v>
      </c>
      <c r="I268" s="47">
        <f t="shared" si="78"/>
        <v>18</v>
      </c>
      <c r="J268" s="51">
        <f t="shared" si="82"/>
        <v>38.3</v>
      </c>
      <c r="K268" s="53">
        <f t="shared" si="79"/>
        <v>220</v>
      </c>
      <c r="L268" s="47">
        <f t="shared" si="80"/>
        <v>205</v>
      </c>
      <c r="M268" s="47">
        <f t="shared" si="81"/>
        <v>15</v>
      </c>
      <c r="N268" s="90">
        <f t="shared" si="70"/>
        <v>7.3</v>
      </c>
    </row>
    <row r="269" spans="1:14" s="87" customFormat="1" ht="12">
      <c r="A269" s="56">
        <v>4022</v>
      </c>
      <c r="B269" s="1" t="s">
        <v>232</v>
      </c>
      <c r="C269" s="3">
        <v>233</v>
      </c>
      <c r="D269" s="3">
        <v>259</v>
      </c>
      <c r="E269" s="47">
        <f t="shared" si="77"/>
        <v>-26</v>
      </c>
      <c r="F269" s="52">
        <f t="shared" si="69"/>
        <v>-10</v>
      </c>
      <c r="G269" s="49">
        <v>68</v>
      </c>
      <c r="H269" s="49">
        <v>66</v>
      </c>
      <c r="I269" s="47">
        <f t="shared" si="78"/>
        <v>2</v>
      </c>
      <c r="J269" s="51">
        <f t="shared" si="82"/>
        <v>3</v>
      </c>
      <c r="K269" s="53">
        <f t="shared" si="79"/>
        <v>301</v>
      </c>
      <c r="L269" s="47">
        <f t="shared" si="80"/>
        <v>325</v>
      </c>
      <c r="M269" s="47">
        <f t="shared" si="81"/>
        <v>-24</v>
      </c>
      <c r="N269" s="90">
        <f t="shared" si="70"/>
        <v>-7.4</v>
      </c>
    </row>
    <row r="270" spans="1:14" s="87" customFormat="1" ht="12">
      <c r="A270" s="56">
        <v>4023</v>
      </c>
      <c r="B270" s="1" t="s">
        <v>233</v>
      </c>
      <c r="C270" s="3">
        <v>200</v>
      </c>
      <c r="D270" s="3">
        <v>201</v>
      </c>
      <c r="E270" s="47">
        <f t="shared" si="77"/>
        <v>-1</v>
      </c>
      <c r="F270" s="52">
        <f t="shared" si="69"/>
        <v>-0.5</v>
      </c>
      <c r="G270" s="49">
        <v>126</v>
      </c>
      <c r="H270" s="49">
        <v>116</v>
      </c>
      <c r="I270" s="47">
        <f t="shared" si="78"/>
        <v>10</v>
      </c>
      <c r="J270" s="51">
        <f t="shared" si="82"/>
        <v>8.6</v>
      </c>
      <c r="K270" s="53">
        <f t="shared" si="79"/>
        <v>326</v>
      </c>
      <c r="L270" s="47">
        <f t="shared" si="80"/>
        <v>317</v>
      </c>
      <c r="M270" s="47">
        <f t="shared" si="81"/>
        <v>9</v>
      </c>
      <c r="N270" s="90">
        <f t="shared" si="70"/>
        <v>2.8</v>
      </c>
    </row>
    <row r="271" spans="1:14" s="87" customFormat="1" ht="12">
      <c r="A271" s="56">
        <v>4024</v>
      </c>
      <c r="B271" s="1" t="s">
        <v>234</v>
      </c>
      <c r="C271" s="3">
        <v>158</v>
      </c>
      <c r="D271" s="3">
        <v>161</v>
      </c>
      <c r="E271" s="47">
        <f t="shared" si="77"/>
        <v>-3</v>
      </c>
      <c r="F271" s="52">
        <f t="shared" si="69"/>
        <v>-1.9</v>
      </c>
      <c r="G271" s="49">
        <v>55</v>
      </c>
      <c r="H271" s="49">
        <v>57</v>
      </c>
      <c r="I271" s="47">
        <f t="shared" si="78"/>
        <v>-2</v>
      </c>
      <c r="J271" s="51">
        <f t="shared" si="82"/>
        <v>-3.5</v>
      </c>
      <c r="K271" s="53">
        <f t="shared" si="79"/>
        <v>213</v>
      </c>
      <c r="L271" s="47">
        <f t="shared" si="80"/>
        <v>218</v>
      </c>
      <c r="M271" s="47">
        <f t="shared" si="81"/>
        <v>-5</v>
      </c>
      <c r="N271" s="90">
        <f t="shared" si="70"/>
        <v>-2.3</v>
      </c>
    </row>
    <row r="272" spans="1:14" s="87" customFormat="1" ht="12">
      <c r="A272" s="56">
        <v>4025</v>
      </c>
      <c r="B272" s="1" t="s">
        <v>310</v>
      </c>
      <c r="C272" s="3">
        <v>37</v>
      </c>
      <c r="D272" s="3">
        <v>34</v>
      </c>
      <c r="E272" s="47">
        <f t="shared" si="77"/>
        <v>3</v>
      </c>
      <c r="F272" s="52">
        <f t="shared" si="69"/>
        <v>8.8</v>
      </c>
      <c r="G272" s="49">
        <v>21</v>
      </c>
      <c r="H272" s="49">
        <v>19</v>
      </c>
      <c r="I272" s="47">
        <f t="shared" si="78"/>
        <v>2</v>
      </c>
      <c r="J272" s="51">
        <f t="shared" si="82"/>
        <v>10.5</v>
      </c>
      <c r="K272" s="53">
        <f t="shared" si="79"/>
        <v>58</v>
      </c>
      <c r="L272" s="47">
        <f t="shared" si="80"/>
        <v>53</v>
      </c>
      <c r="M272" s="47">
        <f t="shared" si="81"/>
        <v>5</v>
      </c>
      <c r="N272" s="90">
        <f t="shared" si="70"/>
        <v>9.4</v>
      </c>
    </row>
    <row r="273" spans="1:14" s="87" customFormat="1" ht="12">
      <c r="A273" s="56">
        <v>4026</v>
      </c>
      <c r="B273" s="1" t="s">
        <v>235</v>
      </c>
      <c r="C273" s="3">
        <v>169</v>
      </c>
      <c r="D273" s="3">
        <v>166</v>
      </c>
      <c r="E273" s="47">
        <f t="shared" si="77"/>
        <v>3</v>
      </c>
      <c r="F273" s="52">
        <f t="shared" si="69"/>
        <v>1.8</v>
      </c>
      <c r="G273" s="49">
        <v>88</v>
      </c>
      <c r="H273" s="49">
        <v>84</v>
      </c>
      <c r="I273" s="47">
        <f t="shared" si="78"/>
        <v>4</v>
      </c>
      <c r="J273" s="51">
        <f t="shared" si="82"/>
        <v>4.8</v>
      </c>
      <c r="K273" s="53">
        <f t="shared" si="79"/>
        <v>257</v>
      </c>
      <c r="L273" s="47">
        <f t="shared" si="80"/>
        <v>250</v>
      </c>
      <c r="M273" s="47">
        <f t="shared" si="81"/>
        <v>7</v>
      </c>
      <c r="N273" s="90">
        <f t="shared" si="70"/>
        <v>2.8</v>
      </c>
    </row>
    <row r="274" spans="1:14" s="87" customFormat="1" ht="12">
      <c r="A274" s="56">
        <v>4028</v>
      </c>
      <c r="B274" s="1" t="s">
        <v>357</v>
      </c>
      <c r="C274" s="3">
        <v>80</v>
      </c>
      <c r="D274" s="3">
        <v>80</v>
      </c>
      <c r="E274" s="47">
        <f t="shared" si="77"/>
        <v>0</v>
      </c>
      <c r="F274" s="52">
        <f t="shared" si="69"/>
        <v>0</v>
      </c>
      <c r="G274" s="49">
        <v>26</v>
      </c>
      <c r="H274" s="49">
        <v>26</v>
      </c>
      <c r="I274" s="47">
        <f t="shared" si="78"/>
        <v>0</v>
      </c>
      <c r="J274" s="51">
        <f t="shared" si="82"/>
        <v>0</v>
      </c>
      <c r="K274" s="53">
        <f t="shared" si="79"/>
        <v>106</v>
      </c>
      <c r="L274" s="47">
        <f t="shared" si="80"/>
        <v>106</v>
      </c>
      <c r="M274" s="47">
        <f t="shared" si="81"/>
        <v>0</v>
      </c>
      <c r="N274" s="90">
        <f t="shared" si="70"/>
        <v>0</v>
      </c>
    </row>
    <row r="275" spans="1:14" s="87" customFormat="1" ht="12">
      <c r="A275" s="270">
        <v>4029</v>
      </c>
      <c r="B275" s="254" t="s">
        <v>236</v>
      </c>
      <c r="C275" s="269">
        <v>0</v>
      </c>
      <c r="D275" s="269">
        <v>58</v>
      </c>
      <c r="E275" s="47">
        <f t="shared" si="77"/>
        <v>-58</v>
      </c>
      <c r="F275" s="52">
        <f t="shared" si="69"/>
        <v>-100</v>
      </c>
      <c r="G275" s="266">
        <v>0</v>
      </c>
      <c r="H275" s="266">
        <v>11</v>
      </c>
      <c r="I275" s="47">
        <f t="shared" si="78"/>
        <v>-11</v>
      </c>
      <c r="J275" s="51">
        <f t="shared" si="82"/>
        <v>-100</v>
      </c>
      <c r="K275" s="267">
        <f t="shared" si="79"/>
        <v>0</v>
      </c>
      <c r="L275" s="268">
        <f t="shared" si="80"/>
        <v>69</v>
      </c>
      <c r="M275" s="47">
        <f t="shared" si="81"/>
        <v>-69</v>
      </c>
      <c r="N275" s="90">
        <f t="shared" si="70"/>
        <v>-100</v>
      </c>
    </row>
    <row r="276" spans="1:14" s="87" customFormat="1" ht="12">
      <c r="A276" s="56">
        <v>4030</v>
      </c>
      <c r="B276" s="1" t="s">
        <v>238</v>
      </c>
      <c r="C276" s="3">
        <v>134</v>
      </c>
      <c r="D276" s="3">
        <v>128</v>
      </c>
      <c r="E276" s="47">
        <f t="shared" si="77"/>
        <v>6</v>
      </c>
      <c r="F276" s="52">
        <f t="shared" si="69"/>
        <v>4.7</v>
      </c>
      <c r="G276" s="49">
        <v>54</v>
      </c>
      <c r="H276" s="49">
        <v>48</v>
      </c>
      <c r="I276" s="47">
        <f t="shared" si="78"/>
        <v>6</v>
      </c>
      <c r="J276" s="51">
        <f t="shared" si="82"/>
        <v>12.5</v>
      </c>
      <c r="K276" s="53">
        <f t="shared" si="79"/>
        <v>188</v>
      </c>
      <c r="L276" s="47">
        <f t="shared" si="80"/>
        <v>176</v>
      </c>
      <c r="M276" s="47">
        <f t="shared" si="81"/>
        <v>12</v>
      </c>
      <c r="N276" s="90">
        <f t="shared" si="70"/>
        <v>6.8</v>
      </c>
    </row>
    <row r="277" spans="1:14" s="87" customFormat="1" ht="12">
      <c r="A277" s="56">
        <v>4031</v>
      </c>
      <c r="B277" s="1" t="s">
        <v>239</v>
      </c>
      <c r="C277" s="3">
        <v>131</v>
      </c>
      <c r="D277" s="3">
        <v>125</v>
      </c>
      <c r="E277" s="47">
        <f t="shared" si="77"/>
        <v>6</v>
      </c>
      <c r="F277" s="52">
        <f t="shared" si="69"/>
        <v>4.8</v>
      </c>
      <c r="G277" s="49">
        <v>49</v>
      </c>
      <c r="H277" s="49">
        <v>51</v>
      </c>
      <c r="I277" s="47">
        <f t="shared" si="78"/>
        <v>-2</v>
      </c>
      <c r="J277" s="51">
        <f t="shared" si="82"/>
        <v>-3.9</v>
      </c>
      <c r="K277" s="53">
        <f t="shared" si="79"/>
        <v>180</v>
      </c>
      <c r="L277" s="47">
        <f t="shared" si="80"/>
        <v>176</v>
      </c>
      <c r="M277" s="47">
        <f t="shared" si="81"/>
        <v>4</v>
      </c>
      <c r="N277" s="90">
        <f t="shared" si="70"/>
        <v>2.3</v>
      </c>
    </row>
    <row r="278" spans="1:14" s="87" customFormat="1" ht="12">
      <c r="A278" s="56">
        <v>4032</v>
      </c>
      <c r="B278" s="1" t="s">
        <v>240</v>
      </c>
      <c r="C278" s="3">
        <v>144</v>
      </c>
      <c r="D278" s="3">
        <v>149</v>
      </c>
      <c r="E278" s="47">
        <f t="shared" si="77"/>
        <v>-5</v>
      </c>
      <c r="F278" s="52">
        <f t="shared" si="69"/>
        <v>-3.4</v>
      </c>
      <c r="G278" s="49">
        <v>38</v>
      </c>
      <c r="H278" s="49">
        <v>39</v>
      </c>
      <c r="I278" s="47">
        <f t="shared" si="78"/>
        <v>-1</v>
      </c>
      <c r="J278" s="51">
        <f t="shared" si="82"/>
        <v>-2.6</v>
      </c>
      <c r="K278" s="53">
        <f t="shared" si="79"/>
        <v>182</v>
      </c>
      <c r="L278" s="47">
        <f t="shared" si="80"/>
        <v>188</v>
      </c>
      <c r="M278" s="47">
        <f t="shared" si="81"/>
        <v>-6</v>
      </c>
      <c r="N278" s="90">
        <f t="shared" si="70"/>
        <v>-3.2</v>
      </c>
    </row>
    <row r="279" spans="1:14" s="87" customFormat="1" ht="12">
      <c r="A279" s="56">
        <v>4033</v>
      </c>
      <c r="B279" s="1" t="s">
        <v>300</v>
      </c>
      <c r="C279" s="3">
        <v>31</v>
      </c>
      <c r="D279" s="3">
        <v>27</v>
      </c>
      <c r="E279" s="47">
        <f t="shared" si="77"/>
        <v>4</v>
      </c>
      <c r="F279" s="52">
        <f t="shared" si="69"/>
        <v>14.8</v>
      </c>
      <c r="G279" s="49">
        <v>5</v>
      </c>
      <c r="H279" s="49">
        <v>2</v>
      </c>
      <c r="I279" s="47">
        <f t="shared" si="78"/>
        <v>3</v>
      </c>
      <c r="J279" s="51">
        <f t="shared" si="82"/>
        <v>150</v>
      </c>
      <c r="K279" s="53">
        <f t="shared" si="79"/>
        <v>36</v>
      </c>
      <c r="L279" s="47">
        <f t="shared" si="80"/>
        <v>29</v>
      </c>
      <c r="M279" s="47">
        <f t="shared" si="81"/>
        <v>7</v>
      </c>
      <c r="N279" s="90">
        <f t="shared" si="70"/>
        <v>24.1</v>
      </c>
    </row>
    <row r="280" spans="1:14" s="87" customFormat="1" ht="12">
      <c r="A280" s="56">
        <v>4035</v>
      </c>
      <c r="B280" s="1" t="s">
        <v>241</v>
      </c>
      <c r="C280" s="3">
        <v>86</v>
      </c>
      <c r="D280" s="3">
        <v>83</v>
      </c>
      <c r="E280" s="47">
        <f t="shared" si="77"/>
        <v>3</v>
      </c>
      <c r="F280" s="52">
        <f t="shared" si="69"/>
        <v>3.6</v>
      </c>
      <c r="G280" s="49">
        <v>17</v>
      </c>
      <c r="H280" s="49">
        <v>14</v>
      </c>
      <c r="I280" s="47">
        <f t="shared" si="78"/>
        <v>3</v>
      </c>
      <c r="J280" s="51">
        <f t="shared" si="82"/>
        <v>21.4</v>
      </c>
      <c r="K280" s="53">
        <f t="shared" si="79"/>
        <v>103</v>
      </c>
      <c r="L280" s="47">
        <f t="shared" si="80"/>
        <v>97</v>
      </c>
      <c r="M280" s="47">
        <f t="shared" si="81"/>
        <v>6</v>
      </c>
      <c r="N280" s="90">
        <f t="shared" si="70"/>
        <v>6.2</v>
      </c>
    </row>
    <row r="281" spans="1:14" s="87" customFormat="1" ht="12">
      <c r="A281" s="56">
        <v>4036</v>
      </c>
      <c r="B281" s="1" t="s">
        <v>348</v>
      </c>
      <c r="C281" s="3">
        <v>48</v>
      </c>
      <c r="D281" s="3">
        <v>53</v>
      </c>
      <c r="E281" s="47">
        <f t="shared" si="77"/>
        <v>-5</v>
      </c>
      <c r="F281" s="52">
        <f t="shared" si="69"/>
        <v>-9.4</v>
      </c>
      <c r="G281" s="49">
        <v>0</v>
      </c>
      <c r="H281" s="49">
        <v>0</v>
      </c>
      <c r="I281" s="47">
        <f t="shared" si="78"/>
        <v>0</v>
      </c>
      <c r="J281" s="51">
        <v>0</v>
      </c>
      <c r="K281" s="53">
        <f t="shared" si="79"/>
        <v>48</v>
      </c>
      <c r="L281" s="47">
        <f t="shared" si="80"/>
        <v>53</v>
      </c>
      <c r="M281" s="47">
        <f t="shared" si="81"/>
        <v>-5</v>
      </c>
      <c r="N281" s="90">
        <f t="shared" si="70"/>
        <v>-9.4</v>
      </c>
    </row>
    <row r="282" spans="1:14" s="87" customFormat="1" ht="12">
      <c r="A282" s="56">
        <v>4037</v>
      </c>
      <c r="B282" s="1" t="s">
        <v>242</v>
      </c>
      <c r="C282" s="3">
        <v>92</v>
      </c>
      <c r="D282" s="3">
        <v>106</v>
      </c>
      <c r="E282" s="47">
        <f t="shared" si="77"/>
        <v>-14</v>
      </c>
      <c r="F282" s="52">
        <f t="shared" si="69"/>
        <v>-13.2</v>
      </c>
      <c r="G282" s="49">
        <v>47</v>
      </c>
      <c r="H282" s="49">
        <v>40</v>
      </c>
      <c r="I282" s="47">
        <f t="shared" si="78"/>
        <v>7</v>
      </c>
      <c r="J282" s="51">
        <f t="shared" si="82"/>
        <v>17.5</v>
      </c>
      <c r="K282" s="53">
        <f t="shared" si="79"/>
        <v>139</v>
      </c>
      <c r="L282" s="47">
        <f t="shared" si="80"/>
        <v>146</v>
      </c>
      <c r="M282" s="47">
        <f t="shared" si="81"/>
        <v>-7</v>
      </c>
      <c r="N282" s="90">
        <f t="shared" si="70"/>
        <v>-4.8</v>
      </c>
    </row>
    <row r="283" spans="1:14" s="87" customFormat="1" ht="12">
      <c r="A283" s="56">
        <v>4038</v>
      </c>
      <c r="B283" s="1" t="s">
        <v>243</v>
      </c>
      <c r="C283" s="3">
        <v>47</v>
      </c>
      <c r="D283" s="3">
        <v>54</v>
      </c>
      <c r="E283" s="47">
        <f t="shared" si="77"/>
        <v>-7</v>
      </c>
      <c r="F283" s="51">
        <f t="shared" si="69"/>
        <v>-13</v>
      </c>
      <c r="G283" s="53">
        <v>3</v>
      </c>
      <c r="H283" s="53">
        <v>1</v>
      </c>
      <c r="I283" s="47">
        <f t="shared" si="78"/>
        <v>2</v>
      </c>
      <c r="J283" s="51">
        <f t="shared" si="82"/>
        <v>200</v>
      </c>
      <c r="K283" s="53">
        <f t="shared" si="79"/>
        <v>50</v>
      </c>
      <c r="L283" s="47">
        <f t="shared" si="80"/>
        <v>55</v>
      </c>
      <c r="M283" s="47">
        <f t="shared" si="81"/>
        <v>-5</v>
      </c>
      <c r="N283" s="90">
        <f t="shared" si="70"/>
        <v>-9.1</v>
      </c>
    </row>
    <row r="284" spans="1:14" s="87" customFormat="1" ht="12">
      <c r="A284" s="56">
        <v>4039</v>
      </c>
      <c r="B284" s="1" t="s">
        <v>375</v>
      </c>
      <c r="C284" s="3">
        <v>7</v>
      </c>
      <c r="D284" s="3">
        <v>7</v>
      </c>
      <c r="E284" s="47">
        <f t="shared" si="77"/>
        <v>0</v>
      </c>
      <c r="F284" s="51">
        <f t="shared" si="69"/>
        <v>0</v>
      </c>
      <c r="G284" s="49">
        <v>20</v>
      </c>
      <c r="H284" s="49">
        <v>33</v>
      </c>
      <c r="I284" s="47">
        <f t="shared" si="78"/>
        <v>-13</v>
      </c>
      <c r="J284" s="51">
        <f t="shared" si="82"/>
        <v>-39.4</v>
      </c>
      <c r="K284" s="53">
        <f t="shared" si="79"/>
        <v>27</v>
      </c>
      <c r="L284" s="47">
        <f t="shared" si="80"/>
        <v>40</v>
      </c>
      <c r="M284" s="47">
        <f t="shared" si="81"/>
        <v>-13</v>
      </c>
      <c r="N284" s="90">
        <f t="shared" si="70"/>
        <v>-32.5</v>
      </c>
    </row>
    <row r="285" spans="1:14" s="87" customFormat="1" ht="12">
      <c r="A285" s="56">
        <v>4060</v>
      </c>
      <c r="B285" s="1" t="s">
        <v>198</v>
      </c>
      <c r="C285" s="3">
        <v>40</v>
      </c>
      <c r="D285" s="3">
        <v>43</v>
      </c>
      <c r="E285" s="47">
        <f aca="true" t="shared" si="83" ref="E285:E314">SUM(C285-D285)</f>
        <v>-3</v>
      </c>
      <c r="F285" s="51">
        <f t="shared" si="69"/>
        <v>-7</v>
      </c>
      <c r="G285" s="53">
        <v>6</v>
      </c>
      <c r="H285" s="53">
        <v>6</v>
      </c>
      <c r="I285" s="47">
        <f aca="true" t="shared" si="84" ref="I285:I314">SUM(G285-H285)</f>
        <v>0</v>
      </c>
      <c r="J285" s="51">
        <f t="shared" si="82"/>
        <v>0</v>
      </c>
      <c r="K285" s="53">
        <f aca="true" t="shared" si="85" ref="K285:K314">SUM(C285+G285)</f>
        <v>46</v>
      </c>
      <c r="L285" s="47">
        <f aca="true" t="shared" si="86" ref="L285:L314">SUM(D285+H285)</f>
        <v>49</v>
      </c>
      <c r="M285" s="47">
        <f aca="true" t="shared" si="87" ref="M285:M314">SUM(K285-L285)</f>
        <v>-3</v>
      </c>
      <c r="N285" s="90">
        <f t="shared" si="70"/>
        <v>-6.1</v>
      </c>
    </row>
    <row r="286" spans="1:14" s="87" customFormat="1" ht="12">
      <c r="A286" s="56">
        <v>4061</v>
      </c>
      <c r="B286" s="1" t="s">
        <v>200</v>
      </c>
      <c r="C286" s="3">
        <v>113</v>
      </c>
      <c r="D286" s="3">
        <v>133</v>
      </c>
      <c r="E286" s="47">
        <f t="shared" si="83"/>
        <v>-20</v>
      </c>
      <c r="F286" s="52">
        <f t="shared" si="69"/>
        <v>-15</v>
      </c>
      <c r="G286" s="49">
        <v>48</v>
      </c>
      <c r="H286" s="49">
        <v>59</v>
      </c>
      <c r="I286" s="47">
        <f t="shared" si="84"/>
        <v>-11</v>
      </c>
      <c r="J286" s="51">
        <f t="shared" si="82"/>
        <v>-18.6</v>
      </c>
      <c r="K286" s="53">
        <f t="shared" si="85"/>
        <v>161</v>
      </c>
      <c r="L286" s="47">
        <f t="shared" si="86"/>
        <v>192</v>
      </c>
      <c r="M286" s="47">
        <f t="shared" si="87"/>
        <v>-31</v>
      </c>
      <c r="N286" s="90">
        <f t="shared" si="70"/>
        <v>-16.1</v>
      </c>
    </row>
    <row r="287" spans="1:14" s="87" customFormat="1" ht="12">
      <c r="A287" s="56">
        <v>4062</v>
      </c>
      <c r="B287" s="1" t="s">
        <v>201</v>
      </c>
      <c r="C287" s="3">
        <v>187</v>
      </c>
      <c r="D287" s="3">
        <v>154</v>
      </c>
      <c r="E287" s="47">
        <f t="shared" si="83"/>
        <v>33</v>
      </c>
      <c r="F287" s="52">
        <f t="shared" si="69"/>
        <v>21.4</v>
      </c>
      <c r="G287" s="49">
        <v>55</v>
      </c>
      <c r="H287" s="49">
        <v>26</v>
      </c>
      <c r="I287" s="47">
        <f t="shared" si="84"/>
        <v>29</v>
      </c>
      <c r="J287" s="51">
        <f t="shared" si="82"/>
        <v>111.5</v>
      </c>
      <c r="K287" s="53">
        <f t="shared" si="85"/>
        <v>242</v>
      </c>
      <c r="L287" s="47">
        <f t="shared" si="86"/>
        <v>180</v>
      </c>
      <c r="M287" s="47">
        <f t="shared" si="87"/>
        <v>62</v>
      </c>
      <c r="N287" s="90">
        <f t="shared" si="70"/>
        <v>34.4</v>
      </c>
    </row>
    <row r="288" spans="1:14" s="87" customFormat="1" ht="12">
      <c r="A288" s="56">
        <v>4064</v>
      </c>
      <c r="B288" s="1" t="s">
        <v>203</v>
      </c>
      <c r="C288" s="3">
        <v>258</v>
      </c>
      <c r="D288" s="3">
        <v>261</v>
      </c>
      <c r="E288" s="47">
        <f t="shared" si="83"/>
        <v>-3</v>
      </c>
      <c r="F288" s="52">
        <f t="shared" si="69"/>
        <v>-1.1</v>
      </c>
      <c r="G288" s="49">
        <v>133</v>
      </c>
      <c r="H288" s="49">
        <v>136</v>
      </c>
      <c r="I288" s="47">
        <f t="shared" si="84"/>
        <v>-3</v>
      </c>
      <c r="J288" s="51">
        <f t="shared" si="82"/>
        <v>-2.2</v>
      </c>
      <c r="K288" s="53">
        <f t="shared" si="85"/>
        <v>391</v>
      </c>
      <c r="L288" s="47">
        <f t="shared" si="86"/>
        <v>397</v>
      </c>
      <c r="M288" s="47">
        <f t="shared" si="87"/>
        <v>-6</v>
      </c>
      <c r="N288" s="90">
        <f t="shared" si="70"/>
        <v>-1.5</v>
      </c>
    </row>
    <row r="289" spans="1:14" s="87" customFormat="1" ht="12">
      <c r="A289" s="56">
        <v>4066</v>
      </c>
      <c r="B289" s="1" t="s">
        <v>204</v>
      </c>
      <c r="C289" s="3">
        <v>122</v>
      </c>
      <c r="D289" s="3">
        <v>140</v>
      </c>
      <c r="E289" s="47">
        <f t="shared" si="83"/>
        <v>-18</v>
      </c>
      <c r="F289" s="52">
        <f t="shared" si="69"/>
        <v>-12.9</v>
      </c>
      <c r="G289" s="49">
        <v>37</v>
      </c>
      <c r="H289" s="49">
        <v>33</v>
      </c>
      <c r="I289" s="47">
        <f t="shared" si="84"/>
        <v>4</v>
      </c>
      <c r="J289" s="51">
        <f t="shared" si="82"/>
        <v>12.1</v>
      </c>
      <c r="K289" s="53">
        <f t="shared" si="85"/>
        <v>159</v>
      </c>
      <c r="L289" s="47">
        <f t="shared" si="86"/>
        <v>173</v>
      </c>
      <c r="M289" s="47">
        <f t="shared" si="87"/>
        <v>-14</v>
      </c>
      <c r="N289" s="90">
        <f t="shared" si="70"/>
        <v>-8.1</v>
      </c>
    </row>
    <row r="290" spans="1:14" s="87" customFormat="1" ht="12">
      <c r="A290" s="56">
        <v>4067</v>
      </c>
      <c r="B290" s="1" t="s">
        <v>205</v>
      </c>
      <c r="C290" s="3">
        <v>34</v>
      </c>
      <c r="D290" s="3">
        <v>38</v>
      </c>
      <c r="E290" s="47">
        <f t="shared" si="83"/>
        <v>-4</v>
      </c>
      <c r="F290" s="52">
        <f t="shared" si="69"/>
        <v>-10.5</v>
      </c>
      <c r="G290" s="49">
        <v>3</v>
      </c>
      <c r="H290" s="49">
        <v>3</v>
      </c>
      <c r="I290" s="47">
        <f t="shared" si="84"/>
        <v>0</v>
      </c>
      <c r="J290" s="51">
        <f t="shared" si="82"/>
        <v>0</v>
      </c>
      <c r="K290" s="53">
        <f t="shared" si="85"/>
        <v>37</v>
      </c>
      <c r="L290" s="47">
        <f t="shared" si="86"/>
        <v>41</v>
      </c>
      <c r="M290" s="47">
        <f t="shared" si="87"/>
        <v>-4</v>
      </c>
      <c r="N290" s="90">
        <f t="shared" si="70"/>
        <v>-9.8</v>
      </c>
    </row>
    <row r="291" spans="1:14" s="87" customFormat="1" ht="12">
      <c r="A291" s="56">
        <v>4068</v>
      </c>
      <c r="B291" s="1" t="s">
        <v>199</v>
      </c>
      <c r="C291" s="3">
        <v>76</v>
      </c>
      <c r="D291" s="3">
        <v>83</v>
      </c>
      <c r="E291" s="47">
        <f t="shared" si="83"/>
        <v>-7</v>
      </c>
      <c r="F291" s="52">
        <f t="shared" si="69"/>
        <v>-8.4</v>
      </c>
      <c r="G291" s="49">
        <v>67</v>
      </c>
      <c r="H291" s="49">
        <v>59</v>
      </c>
      <c r="I291" s="47">
        <f t="shared" si="84"/>
        <v>8</v>
      </c>
      <c r="J291" s="51">
        <f t="shared" si="82"/>
        <v>13.6</v>
      </c>
      <c r="K291" s="53">
        <f t="shared" si="85"/>
        <v>143</v>
      </c>
      <c r="L291" s="47">
        <f t="shared" si="86"/>
        <v>142</v>
      </c>
      <c r="M291" s="47">
        <f t="shared" si="87"/>
        <v>1</v>
      </c>
      <c r="N291" s="90">
        <f t="shared" si="70"/>
        <v>0.7</v>
      </c>
    </row>
    <row r="292" spans="1:14" s="87" customFormat="1" ht="12">
      <c r="A292" s="56">
        <v>4069</v>
      </c>
      <c r="B292" s="1" t="s">
        <v>206</v>
      </c>
      <c r="C292" s="3">
        <v>226</v>
      </c>
      <c r="D292" s="3">
        <v>244</v>
      </c>
      <c r="E292" s="47">
        <f t="shared" si="83"/>
        <v>-18</v>
      </c>
      <c r="F292" s="52">
        <f t="shared" si="69"/>
        <v>-7.4</v>
      </c>
      <c r="G292" s="49">
        <v>96</v>
      </c>
      <c r="H292" s="49">
        <v>97</v>
      </c>
      <c r="I292" s="47">
        <f t="shared" si="84"/>
        <v>-1</v>
      </c>
      <c r="J292" s="51">
        <f t="shared" si="82"/>
        <v>-1</v>
      </c>
      <c r="K292" s="53">
        <f t="shared" si="85"/>
        <v>322</v>
      </c>
      <c r="L292" s="47">
        <f t="shared" si="86"/>
        <v>341</v>
      </c>
      <c r="M292" s="47">
        <f t="shared" si="87"/>
        <v>-19</v>
      </c>
      <c r="N292" s="90">
        <f t="shared" si="70"/>
        <v>-5.6</v>
      </c>
    </row>
    <row r="293" spans="1:14" s="87" customFormat="1" ht="12">
      <c r="A293" s="56">
        <v>4070</v>
      </c>
      <c r="B293" s="1" t="s">
        <v>207</v>
      </c>
      <c r="C293" s="3">
        <v>285</v>
      </c>
      <c r="D293" s="3">
        <v>271</v>
      </c>
      <c r="E293" s="47">
        <f t="shared" si="83"/>
        <v>14</v>
      </c>
      <c r="F293" s="52">
        <f t="shared" si="69"/>
        <v>5.2</v>
      </c>
      <c r="G293" s="49">
        <v>81</v>
      </c>
      <c r="H293" s="49">
        <v>89</v>
      </c>
      <c r="I293" s="47">
        <f t="shared" si="84"/>
        <v>-8</v>
      </c>
      <c r="J293" s="51">
        <f t="shared" si="82"/>
        <v>-9</v>
      </c>
      <c r="K293" s="53">
        <f t="shared" si="85"/>
        <v>366</v>
      </c>
      <c r="L293" s="47">
        <f t="shared" si="86"/>
        <v>360</v>
      </c>
      <c r="M293" s="47">
        <f t="shared" si="87"/>
        <v>6</v>
      </c>
      <c r="N293" s="90">
        <f t="shared" si="70"/>
        <v>1.7</v>
      </c>
    </row>
    <row r="294" spans="1:14" s="87" customFormat="1" ht="12">
      <c r="A294" s="56">
        <v>4071</v>
      </c>
      <c r="B294" s="1" t="s">
        <v>343</v>
      </c>
      <c r="C294" s="3">
        <v>45</v>
      </c>
      <c r="D294" s="3">
        <v>65</v>
      </c>
      <c r="E294" s="47">
        <f t="shared" si="83"/>
        <v>-20</v>
      </c>
      <c r="F294" s="52">
        <f t="shared" si="69"/>
        <v>-30.8</v>
      </c>
      <c r="G294" s="49">
        <v>31</v>
      </c>
      <c r="H294" s="49">
        <v>24</v>
      </c>
      <c r="I294" s="47">
        <f t="shared" si="84"/>
        <v>7</v>
      </c>
      <c r="J294" s="51">
        <f t="shared" si="82"/>
        <v>29.2</v>
      </c>
      <c r="K294" s="53">
        <f t="shared" si="85"/>
        <v>76</v>
      </c>
      <c r="L294" s="47">
        <f t="shared" si="86"/>
        <v>89</v>
      </c>
      <c r="M294" s="47">
        <f t="shared" si="87"/>
        <v>-13</v>
      </c>
      <c r="N294" s="90">
        <f t="shared" si="70"/>
        <v>-14.6</v>
      </c>
    </row>
    <row r="295" spans="1:14" s="87" customFormat="1" ht="12">
      <c r="A295" s="56">
        <v>4072</v>
      </c>
      <c r="B295" s="1" t="s">
        <v>208</v>
      </c>
      <c r="C295" s="3">
        <v>183</v>
      </c>
      <c r="D295" s="3">
        <v>191</v>
      </c>
      <c r="E295" s="47">
        <f t="shared" si="83"/>
        <v>-8</v>
      </c>
      <c r="F295" s="52">
        <f aca="true" t="shared" si="88" ref="F295:F314">SUM(E295/D295%)</f>
        <v>-4.2</v>
      </c>
      <c r="G295" s="49">
        <v>72</v>
      </c>
      <c r="H295" s="49">
        <v>57</v>
      </c>
      <c r="I295" s="47">
        <f t="shared" si="84"/>
        <v>15</v>
      </c>
      <c r="J295" s="51">
        <f t="shared" si="82"/>
        <v>26.3</v>
      </c>
      <c r="K295" s="53">
        <f t="shared" si="85"/>
        <v>255</v>
      </c>
      <c r="L295" s="47">
        <f t="shared" si="86"/>
        <v>248</v>
      </c>
      <c r="M295" s="47">
        <f t="shared" si="87"/>
        <v>7</v>
      </c>
      <c r="N295" s="90">
        <f aca="true" t="shared" si="89" ref="N295:N314">SUM(M295/L295%)</f>
        <v>2.8</v>
      </c>
    </row>
    <row r="296" spans="1:14" s="87" customFormat="1" ht="12">
      <c r="A296" s="56">
        <v>4073</v>
      </c>
      <c r="B296" s="1" t="s">
        <v>360</v>
      </c>
      <c r="C296" s="3">
        <v>93</v>
      </c>
      <c r="D296" s="3">
        <v>114</v>
      </c>
      <c r="E296" s="47">
        <f t="shared" si="83"/>
        <v>-21</v>
      </c>
      <c r="F296" s="52">
        <f t="shared" si="88"/>
        <v>-18.4</v>
      </c>
      <c r="G296" s="49">
        <v>67</v>
      </c>
      <c r="H296" s="49">
        <v>82</v>
      </c>
      <c r="I296" s="47">
        <f t="shared" si="84"/>
        <v>-15</v>
      </c>
      <c r="J296" s="51">
        <f t="shared" si="82"/>
        <v>-18.3</v>
      </c>
      <c r="K296" s="53">
        <f t="shared" si="85"/>
        <v>160</v>
      </c>
      <c r="L296" s="47">
        <f t="shared" si="86"/>
        <v>196</v>
      </c>
      <c r="M296" s="47">
        <f t="shared" si="87"/>
        <v>-36</v>
      </c>
      <c r="N296" s="90">
        <f t="shared" si="89"/>
        <v>-18.4</v>
      </c>
    </row>
    <row r="297" spans="1:14" s="87" customFormat="1" ht="12">
      <c r="A297" s="56">
        <v>4075</v>
      </c>
      <c r="B297" s="1" t="s">
        <v>209</v>
      </c>
      <c r="C297" s="3">
        <v>21</v>
      </c>
      <c r="D297" s="3">
        <v>22</v>
      </c>
      <c r="E297" s="47">
        <f t="shared" si="83"/>
        <v>-1</v>
      </c>
      <c r="F297" s="52">
        <f t="shared" si="88"/>
        <v>-4.5</v>
      </c>
      <c r="G297" s="49">
        <v>0</v>
      </c>
      <c r="H297" s="49">
        <v>6</v>
      </c>
      <c r="I297" s="47">
        <f t="shared" si="84"/>
        <v>-6</v>
      </c>
      <c r="J297" s="51">
        <f t="shared" si="82"/>
        <v>-100</v>
      </c>
      <c r="K297" s="53">
        <f t="shared" si="85"/>
        <v>21</v>
      </c>
      <c r="L297" s="47">
        <f t="shared" si="86"/>
        <v>28</v>
      </c>
      <c r="M297" s="47">
        <f t="shared" si="87"/>
        <v>-7</v>
      </c>
      <c r="N297" s="90">
        <f t="shared" si="89"/>
        <v>-25</v>
      </c>
    </row>
    <row r="298" spans="1:14" s="87" customFormat="1" ht="12">
      <c r="A298" s="56">
        <v>4076</v>
      </c>
      <c r="B298" s="1" t="s">
        <v>210</v>
      </c>
      <c r="C298" s="3">
        <v>40</v>
      </c>
      <c r="D298" s="3">
        <v>48</v>
      </c>
      <c r="E298" s="47">
        <f t="shared" si="83"/>
        <v>-8</v>
      </c>
      <c r="F298" s="52">
        <f t="shared" si="88"/>
        <v>-16.7</v>
      </c>
      <c r="G298" s="49">
        <v>0</v>
      </c>
      <c r="H298" s="49">
        <v>2</v>
      </c>
      <c r="I298" s="47">
        <f t="shared" si="84"/>
        <v>-2</v>
      </c>
      <c r="J298" s="51">
        <f t="shared" si="82"/>
        <v>-100</v>
      </c>
      <c r="K298" s="53">
        <f t="shared" si="85"/>
        <v>40</v>
      </c>
      <c r="L298" s="47">
        <f t="shared" si="86"/>
        <v>50</v>
      </c>
      <c r="M298" s="47">
        <f t="shared" si="87"/>
        <v>-10</v>
      </c>
      <c r="N298" s="90">
        <f t="shared" si="89"/>
        <v>-20</v>
      </c>
    </row>
    <row r="299" spans="1:14" s="87" customFormat="1" ht="12">
      <c r="A299" s="270">
        <v>4077</v>
      </c>
      <c r="B299" s="254" t="s">
        <v>303</v>
      </c>
      <c r="C299" s="269">
        <v>0</v>
      </c>
      <c r="D299" s="269">
        <v>71</v>
      </c>
      <c r="E299" s="47">
        <f t="shared" si="83"/>
        <v>-71</v>
      </c>
      <c r="F299" s="52">
        <f t="shared" si="88"/>
        <v>-100</v>
      </c>
      <c r="G299" s="266">
        <v>0</v>
      </c>
      <c r="H299" s="266">
        <v>26</v>
      </c>
      <c r="I299" s="47">
        <f t="shared" si="84"/>
        <v>-26</v>
      </c>
      <c r="J299" s="51">
        <f t="shared" si="82"/>
        <v>-100</v>
      </c>
      <c r="K299" s="267">
        <f t="shared" si="85"/>
        <v>0</v>
      </c>
      <c r="L299" s="268">
        <f t="shared" si="86"/>
        <v>97</v>
      </c>
      <c r="M299" s="47">
        <f t="shared" si="87"/>
        <v>-97</v>
      </c>
      <c r="N299" s="90">
        <f t="shared" si="89"/>
        <v>-100</v>
      </c>
    </row>
    <row r="300" spans="1:14" s="87" customFormat="1" ht="12">
      <c r="A300" s="56">
        <v>4078</v>
      </c>
      <c r="B300" s="1" t="s">
        <v>211</v>
      </c>
      <c r="C300" s="3">
        <v>122</v>
      </c>
      <c r="D300" s="3">
        <v>132</v>
      </c>
      <c r="E300" s="47">
        <f t="shared" si="83"/>
        <v>-10</v>
      </c>
      <c r="F300" s="52">
        <f t="shared" si="88"/>
        <v>-7.6</v>
      </c>
      <c r="G300" s="49">
        <v>55</v>
      </c>
      <c r="H300" s="49">
        <v>48</v>
      </c>
      <c r="I300" s="47">
        <f t="shared" si="84"/>
        <v>7</v>
      </c>
      <c r="J300" s="51">
        <f t="shared" si="82"/>
        <v>14.6</v>
      </c>
      <c r="K300" s="53">
        <f t="shared" si="85"/>
        <v>177</v>
      </c>
      <c r="L300" s="47">
        <f t="shared" si="86"/>
        <v>180</v>
      </c>
      <c r="M300" s="47">
        <f t="shared" si="87"/>
        <v>-3</v>
      </c>
      <c r="N300" s="90">
        <f t="shared" si="89"/>
        <v>-1.7</v>
      </c>
    </row>
    <row r="301" spans="1:14" s="87" customFormat="1" ht="12">
      <c r="A301" s="56">
        <v>4080</v>
      </c>
      <c r="B301" s="1" t="s">
        <v>212</v>
      </c>
      <c r="C301" s="3">
        <v>22</v>
      </c>
      <c r="D301" s="3">
        <v>21</v>
      </c>
      <c r="E301" s="47">
        <f t="shared" si="83"/>
        <v>1</v>
      </c>
      <c r="F301" s="52">
        <f t="shared" si="88"/>
        <v>4.8</v>
      </c>
      <c r="G301" s="49">
        <v>4</v>
      </c>
      <c r="H301" s="49">
        <v>5</v>
      </c>
      <c r="I301" s="47">
        <f t="shared" si="84"/>
        <v>-1</v>
      </c>
      <c r="J301" s="51">
        <f t="shared" si="82"/>
        <v>-20</v>
      </c>
      <c r="K301" s="53">
        <f t="shared" si="85"/>
        <v>26</v>
      </c>
      <c r="L301" s="47">
        <f t="shared" si="86"/>
        <v>26</v>
      </c>
      <c r="M301" s="47">
        <f t="shared" si="87"/>
        <v>0</v>
      </c>
      <c r="N301" s="90">
        <f t="shared" si="89"/>
        <v>0</v>
      </c>
    </row>
    <row r="302" spans="1:14" s="87" customFormat="1" ht="12">
      <c r="A302" s="56">
        <v>4081</v>
      </c>
      <c r="B302" s="1" t="s">
        <v>213</v>
      </c>
      <c r="C302" s="3">
        <v>141</v>
      </c>
      <c r="D302" s="3">
        <v>158</v>
      </c>
      <c r="E302" s="47">
        <f t="shared" si="83"/>
        <v>-17</v>
      </c>
      <c r="F302" s="52">
        <f t="shared" si="88"/>
        <v>-10.8</v>
      </c>
      <c r="G302" s="49">
        <v>43</v>
      </c>
      <c r="H302" s="49">
        <v>41</v>
      </c>
      <c r="I302" s="47">
        <f t="shared" si="84"/>
        <v>2</v>
      </c>
      <c r="J302" s="51">
        <f t="shared" si="82"/>
        <v>4.9</v>
      </c>
      <c r="K302" s="53">
        <f t="shared" si="85"/>
        <v>184</v>
      </c>
      <c r="L302" s="47">
        <f t="shared" si="86"/>
        <v>199</v>
      </c>
      <c r="M302" s="47">
        <f t="shared" si="87"/>
        <v>-15</v>
      </c>
      <c r="N302" s="90">
        <f t="shared" si="89"/>
        <v>-7.5</v>
      </c>
    </row>
    <row r="303" spans="1:14" s="87" customFormat="1" ht="12">
      <c r="A303" s="56">
        <v>4082</v>
      </c>
      <c r="B303" s="1" t="s">
        <v>214</v>
      </c>
      <c r="C303" s="3">
        <v>60</v>
      </c>
      <c r="D303" s="3">
        <v>69</v>
      </c>
      <c r="E303" s="47">
        <f t="shared" si="83"/>
        <v>-9</v>
      </c>
      <c r="F303" s="52">
        <f t="shared" si="88"/>
        <v>-13</v>
      </c>
      <c r="G303" s="49">
        <v>20</v>
      </c>
      <c r="H303" s="49">
        <v>22</v>
      </c>
      <c r="I303" s="47">
        <f t="shared" si="84"/>
        <v>-2</v>
      </c>
      <c r="J303" s="51">
        <f t="shared" si="82"/>
        <v>-9.1</v>
      </c>
      <c r="K303" s="53">
        <f t="shared" si="85"/>
        <v>80</v>
      </c>
      <c r="L303" s="47">
        <f t="shared" si="86"/>
        <v>91</v>
      </c>
      <c r="M303" s="47">
        <f t="shared" si="87"/>
        <v>-11</v>
      </c>
      <c r="N303" s="90">
        <f t="shared" si="89"/>
        <v>-12.1</v>
      </c>
    </row>
    <row r="304" spans="1:14" s="87" customFormat="1" ht="12">
      <c r="A304" s="56">
        <v>4083</v>
      </c>
      <c r="B304" s="1" t="s">
        <v>215</v>
      </c>
      <c r="C304" s="3">
        <v>62</v>
      </c>
      <c r="D304" s="3">
        <v>69</v>
      </c>
      <c r="E304" s="47">
        <f t="shared" si="83"/>
        <v>-7</v>
      </c>
      <c r="F304" s="52">
        <f t="shared" si="88"/>
        <v>-10.1</v>
      </c>
      <c r="G304" s="49">
        <v>17</v>
      </c>
      <c r="H304" s="49">
        <v>15</v>
      </c>
      <c r="I304" s="47">
        <f t="shared" si="84"/>
        <v>2</v>
      </c>
      <c r="J304" s="51">
        <f t="shared" si="82"/>
        <v>13.3</v>
      </c>
      <c r="K304" s="53">
        <f t="shared" si="85"/>
        <v>79</v>
      </c>
      <c r="L304" s="47">
        <f t="shared" si="86"/>
        <v>84</v>
      </c>
      <c r="M304" s="47">
        <f t="shared" si="87"/>
        <v>-5</v>
      </c>
      <c r="N304" s="90">
        <f t="shared" si="89"/>
        <v>-6</v>
      </c>
    </row>
    <row r="305" spans="1:14" s="87" customFormat="1" ht="12">
      <c r="A305" s="56">
        <v>4084</v>
      </c>
      <c r="B305" s="1" t="s">
        <v>301</v>
      </c>
      <c r="C305" s="3">
        <v>29</v>
      </c>
      <c r="D305" s="3">
        <v>31</v>
      </c>
      <c r="E305" s="47">
        <f t="shared" si="83"/>
        <v>-2</v>
      </c>
      <c r="F305" s="51">
        <f t="shared" si="88"/>
        <v>-6.5</v>
      </c>
      <c r="G305" s="49">
        <v>0</v>
      </c>
      <c r="H305" s="49">
        <v>0</v>
      </c>
      <c r="I305" s="47">
        <f t="shared" si="84"/>
        <v>0</v>
      </c>
      <c r="J305" s="51">
        <v>0</v>
      </c>
      <c r="K305" s="53">
        <f t="shared" si="85"/>
        <v>29</v>
      </c>
      <c r="L305" s="47">
        <f t="shared" si="86"/>
        <v>31</v>
      </c>
      <c r="M305" s="47">
        <f t="shared" si="87"/>
        <v>-2</v>
      </c>
      <c r="N305" s="90">
        <f t="shared" si="89"/>
        <v>-6.5</v>
      </c>
    </row>
    <row r="306" spans="1:14" s="87" customFormat="1" ht="12">
      <c r="A306" s="56">
        <v>4085</v>
      </c>
      <c r="B306" s="1" t="s">
        <v>216</v>
      </c>
      <c r="C306" s="3">
        <v>92</v>
      </c>
      <c r="D306" s="3">
        <v>81</v>
      </c>
      <c r="E306" s="47">
        <f t="shared" si="83"/>
        <v>11</v>
      </c>
      <c r="F306" s="52">
        <f t="shared" si="88"/>
        <v>13.6</v>
      </c>
      <c r="G306" s="49">
        <v>71</v>
      </c>
      <c r="H306" s="49">
        <v>59</v>
      </c>
      <c r="I306" s="47">
        <f t="shared" si="84"/>
        <v>12</v>
      </c>
      <c r="J306" s="51">
        <f aca="true" t="shared" si="90" ref="J306:J313">SUM(I306/H306%)</f>
        <v>20.3</v>
      </c>
      <c r="K306" s="53">
        <f t="shared" si="85"/>
        <v>163</v>
      </c>
      <c r="L306" s="47">
        <f t="shared" si="86"/>
        <v>140</v>
      </c>
      <c r="M306" s="47">
        <f t="shared" si="87"/>
        <v>23</v>
      </c>
      <c r="N306" s="90">
        <f t="shared" si="89"/>
        <v>16.4</v>
      </c>
    </row>
    <row r="307" spans="1:14" s="87" customFormat="1" ht="12">
      <c r="A307" s="56">
        <v>4088</v>
      </c>
      <c r="B307" s="1" t="s">
        <v>217</v>
      </c>
      <c r="C307" s="3">
        <v>168</v>
      </c>
      <c r="D307" s="3">
        <v>186</v>
      </c>
      <c r="E307" s="47">
        <f t="shared" si="83"/>
        <v>-18</v>
      </c>
      <c r="F307" s="52">
        <f t="shared" si="88"/>
        <v>-9.7</v>
      </c>
      <c r="G307" s="49">
        <v>72</v>
      </c>
      <c r="H307" s="49">
        <v>30</v>
      </c>
      <c r="I307" s="47">
        <f t="shared" si="84"/>
        <v>42</v>
      </c>
      <c r="J307" s="51">
        <f t="shared" si="90"/>
        <v>140</v>
      </c>
      <c r="K307" s="53">
        <f t="shared" si="85"/>
        <v>240</v>
      </c>
      <c r="L307" s="47">
        <f t="shared" si="86"/>
        <v>216</v>
      </c>
      <c r="M307" s="47">
        <f t="shared" si="87"/>
        <v>24</v>
      </c>
      <c r="N307" s="90">
        <f t="shared" si="89"/>
        <v>11.1</v>
      </c>
    </row>
    <row r="308" spans="1:14" s="87" customFormat="1" ht="12">
      <c r="A308" s="56">
        <v>4089</v>
      </c>
      <c r="B308" s="1" t="s">
        <v>218</v>
      </c>
      <c r="C308" s="3">
        <v>32</v>
      </c>
      <c r="D308" s="3">
        <v>37</v>
      </c>
      <c r="E308" s="47">
        <f t="shared" si="83"/>
        <v>-5</v>
      </c>
      <c r="F308" s="52">
        <f t="shared" si="88"/>
        <v>-13.5</v>
      </c>
      <c r="G308" s="49">
        <v>11</v>
      </c>
      <c r="H308" s="49">
        <v>12</v>
      </c>
      <c r="I308" s="47">
        <f t="shared" si="84"/>
        <v>-1</v>
      </c>
      <c r="J308" s="51">
        <f t="shared" si="90"/>
        <v>-8.3</v>
      </c>
      <c r="K308" s="53">
        <f t="shared" si="85"/>
        <v>43</v>
      </c>
      <c r="L308" s="47">
        <f t="shared" si="86"/>
        <v>49</v>
      </c>
      <c r="M308" s="47">
        <f t="shared" si="87"/>
        <v>-6</v>
      </c>
      <c r="N308" s="90">
        <f t="shared" si="89"/>
        <v>-12.2</v>
      </c>
    </row>
    <row r="309" spans="1:14" s="87" customFormat="1" ht="12">
      <c r="A309" s="56">
        <v>4090</v>
      </c>
      <c r="B309" s="1" t="s">
        <v>219</v>
      </c>
      <c r="C309" s="3">
        <v>121</v>
      </c>
      <c r="D309" s="3">
        <v>129</v>
      </c>
      <c r="E309" s="47">
        <f t="shared" si="83"/>
        <v>-8</v>
      </c>
      <c r="F309" s="52">
        <f t="shared" si="88"/>
        <v>-6.2</v>
      </c>
      <c r="G309" s="49">
        <v>67</v>
      </c>
      <c r="H309" s="49">
        <v>94</v>
      </c>
      <c r="I309" s="47">
        <f t="shared" si="84"/>
        <v>-27</v>
      </c>
      <c r="J309" s="51">
        <f t="shared" si="90"/>
        <v>-28.7</v>
      </c>
      <c r="K309" s="53">
        <f t="shared" si="85"/>
        <v>188</v>
      </c>
      <c r="L309" s="47">
        <f t="shared" si="86"/>
        <v>223</v>
      </c>
      <c r="M309" s="47">
        <f t="shared" si="87"/>
        <v>-35</v>
      </c>
      <c r="N309" s="90">
        <f t="shared" si="89"/>
        <v>-15.7</v>
      </c>
    </row>
    <row r="310" spans="1:14" s="87" customFormat="1" ht="12">
      <c r="A310" s="56">
        <v>4091</v>
      </c>
      <c r="B310" s="1" t="s">
        <v>220</v>
      </c>
      <c r="C310" s="3">
        <v>47</v>
      </c>
      <c r="D310" s="3">
        <v>48</v>
      </c>
      <c r="E310" s="47">
        <f t="shared" si="83"/>
        <v>-1</v>
      </c>
      <c r="F310" s="52">
        <f t="shared" si="88"/>
        <v>-2.1</v>
      </c>
      <c r="G310" s="49">
        <v>23</v>
      </c>
      <c r="H310" s="49">
        <v>22</v>
      </c>
      <c r="I310" s="47">
        <f t="shared" si="84"/>
        <v>1</v>
      </c>
      <c r="J310" s="51">
        <f t="shared" si="90"/>
        <v>4.5</v>
      </c>
      <c r="K310" s="53">
        <f t="shared" si="85"/>
        <v>70</v>
      </c>
      <c r="L310" s="47">
        <f t="shared" si="86"/>
        <v>70</v>
      </c>
      <c r="M310" s="47">
        <f t="shared" si="87"/>
        <v>0</v>
      </c>
      <c r="N310" s="90">
        <f t="shared" si="89"/>
        <v>0</v>
      </c>
    </row>
    <row r="311" spans="1:14" s="87" customFormat="1" ht="12">
      <c r="A311" s="56">
        <v>4092</v>
      </c>
      <c r="B311" s="1" t="s">
        <v>352</v>
      </c>
      <c r="C311" s="3">
        <v>53</v>
      </c>
      <c r="D311" s="3">
        <v>52</v>
      </c>
      <c r="E311" s="47">
        <f t="shared" si="83"/>
        <v>1</v>
      </c>
      <c r="F311" s="52">
        <f t="shared" si="88"/>
        <v>1.9</v>
      </c>
      <c r="G311" s="49">
        <v>8</v>
      </c>
      <c r="H311" s="49">
        <v>4</v>
      </c>
      <c r="I311" s="47">
        <f t="shared" si="84"/>
        <v>4</v>
      </c>
      <c r="J311" s="51">
        <f t="shared" si="90"/>
        <v>100</v>
      </c>
      <c r="K311" s="53">
        <f t="shared" si="85"/>
        <v>61</v>
      </c>
      <c r="L311" s="47">
        <f t="shared" si="86"/>
        <v>56</v>
      </c>
      <c r="M311" s="47">
        <f t="shared" si="87"/>
        <v>5</v>
      </c>
      <c r="N311" s="90">
        <f t="shared" si="89"/>
        <v>8.9</v>
      </c>
    </row>
    <row r="312" spans="1:14" s="87" customFormat="1" ht="12">
      <c r="A312" s="56">
        <v>4093</v>
      </c>
      <c r="B312" s="1" t="s">
        <v>221</v>
      </c>
      <c r="C312" s="3">
        <v>106</v>
      </c>
      <c r="D312" s="3">
        <v>109</v>
      </c>
      <c r="E312" s="47">
        <f t="shared" si="83"/>
        <v>-3</v>
      </c>
      <c r="F312" s="51">
        <f t="shared" si="88"/>
        <v>-2.8</v>
      </c>
      <c r="G312" s="49">
        <v>78</v>
      </c>
      <c r="H312" s="49">
        <v>67</v>
      </c>
      <c r="I312" s="47">
        <f t="shared" si="84"/>
        <v>11</v>
      </c>
      <c r="J312" s="51">
        <f t="shared" si="90"/>
        <v>16.4</v>
      </c>
      <c r="K312" s="53">
        <f t="shared" si="85"/>
        <v>184</v>
      </c>
      <c r="L312" s="47">
        <f t="shared" si="86"/>
        <v>176</v>
      </c>
      <c r="M312" s="47">
        <f t="shared" si="87"/>
        <v>8</v>
      </c>
      <c r="N312" s="90">
        <f t="shared" si="89"/>
        <v>4.5</v>
      </c>
    </row>
    <row r="313" spans="1:14" s="87" customFormat="1" ht="12">
      <c r="A313" s="56">
        <v>4094</v>
      </c>
      <c r="B313" s="1" t="s">
        <v>222</v>
      </c>
      <c r="C313" s="3">
        <v>35</v>
      </c>
      <c r="D313" s="3">
        <v>32</v>
      </c>
      <c r="E313" s="47">
        <f t="shared" si="83"/>
        <v>3</v>
      </c>
      <c r="F313" s="52">
        <f t="shared" si="88"/>
        <v>9.4</v>
      </c>
      <c r="G313" s="49">
        <v>0</v>
      </c>
      <c r="H313" s="49">
        <v>1</v>
      </c>
      <c r="I313" s="47">
        <f t="shared" si="84"/>
        <v>-1</v>
      </c>
      <c r="J313" s="51">
        <f t="shared" si="90"/>
        <v>-100</v>
      </c>
      <c r="K313" s="53">
        <f t="shared" si="85"/>
        <v>35</v>
      </c>
      <c r="L313" s="47">
        <f t="shared" si="86"/>
        <v>33</v>
      </c>
      <c r="M313" s="47">
        <f t="shared" si="87"/>
        <v>2</v>
      </c>
      <c r="N313" s="90">
        <f t="shared" si="89"/>
        <v>6.1</v>
      </c>
    </row>
    <row r="314" spans="1:14" s="87" customFormat="1" ht="12">
      <c r="A314" s="56">
        <v>4095</v>
      </c>
      <c r="B314" s="1" t="s">
        <v>344</v>
      </c>
      <c r="C314" s="3">
        <v>3</v>
      </c>
      <c r="D314" s="3">
        <v>18</v>
      </c>
      <c r="E314" s="47">
        <f t="shared" si="83"/>
        <v>-15</v>
      </c>
      <c r="F314" s="52">
        <f t="shared" si="88"/>
        <v>-83.3</v>
      </c>
      <c r="G314" s="49">
        <v>0</v>
      </c>
      <c r="H314" s="49">
        <v>0</v>
      </c>
      <c r="I314" s="47">
        <f t="shared" si="84"/>
        <v>0</v>
      </c>
      <c r="J314" s="51">
        <v>0</v>
      </c>
      <c r="K314" s="53">
        <f t="shared" si="85"/>
        <v>3</v>
      </c>
      <c r="L314" s="47">
        <f t="shared" si="86"/>
        <v>18</v>
      </c>
      <c r="M314" s="47">
        <f t="shared" si="87"/>
        <v>-15</v>
      </c>
      <c r="N314" s="90">
        <f t="shared" si="89"/>
        <v>-83.3</v>
      </c>
    </row>
    <row r="315" spans="1:14" s="87" customFormat="1" ht="12">
      <c r="A315" s="56">
        <v>4096</v>
      </c>
      <c r="B315" s="1" t="s">
        <v>223</v>
      </c>
      <c r="C315" s="3">
        <v>52</v>
      </c>
      <c r="D315" s="3">
        <v>51</v>
      </c>
      <c r="E315" s="47">
        <f>SUM(C315-D315)</f>
        <v>1</v>
      </c>
      <c r="F315" s="52">
        <f>SUM(E315/D315%)</f>
        <v>2</v>
      </c>
      <c r="G315" s="49">
        <v>16</v>
      </c>
      <c r="H315" s="49">
        <v>15</v>
      </c>
      <c r="I315" s="47">
        <f>SUM(G315-H315)</f>
        <v>1</v>
      </c>
      <c r="J315" s="51">
        <f>SUM(I315/H315%)</f>
        <v>6.7</v>
      </c>
      <c r="K315" s="53">
        <f>SUM(C315+G315)</f>
        <v>68</v>
      </c>
      <c r="L315" s="47">
        <f>SUM(D315+H315)</f>
        <v>66</v>
      </c>
      <c r="M315" s="47">
        <f>SUM(K315-L315)</f>
        <v>2</v>
      </c>
      <c r="N315" s="90">
        <f>SUM(M315/L315%)</f>
        <v>3</v>
      </c>
    </row>
    <row r="316" spans="1:14" s="88" customFormat="1" ht="19.5" customHeight="1">
      <c r="A316" s="215">
        <f>COUNT(A253:A315)-2</f>
        <v>61</v>
      </c>
      <c r="B316" s="216" t="s">
        <v>368</v>
      </c>
      <c r="C316" s="195">
        <f>SUM(C253:C315)</f>
        <v>6703</v>
      </c>
      <c r="D316" s="227">
        <f>SUM(D253:D315)</f>
        <v>7180</v>
      </c>
      <c r="E316" s="197">
        <f>SUM(E253:E315)</f>
        <v>-477</v>
      </c>
      <c r="F316" s="198">
        <f aca="true" t="shared" si="91" ref="F316:F354">SUM(E316/D316%)</f>
        <v>-6.6</v>
      </c>
      <c r="G316" s="228">
        <f>SUM(G253:G315)</f>
        <v>2738</v>
      </c>
      <c r="H316" s="229">
        <f>SUM(H253:H315)</f>
        <v>2612</v>
      </c>
      <c r="I316" s="197">
        <f>SUM(I253:I315)</f>
        <v>126</v>
      </c>
      <c r="J316" s="198">
        <f aca="true" t="shared" si="92" ref="J316:J330">SUM(I316/H316%)</f>
        <v>4.8</v>
      </c>
      <c r="K316" s="200">
        <f>SUM(K253:K315)</f>
        <v>9441</v>
      </c>
      <c r="L316" s="199">
        <f>SUM(L253:L315)</f>
        <v>9792</v>
      </c>
      <c r="M316" s="197">
        <f>SUM(M253:M315)</f>
        <v>-351</v>
      </c>
      <c r="N316" s="201">
        <f aca="true" t="shared" si="93" ref="N316:N354">SUM(M316/L316%)</f>
        <v>-3.6</v>
      </c>
    </row>
    <row r="317" spans="1:14" s="191" customFormat="1" ht="15" customHeight="1">
      <c r="A317" s="54">
        <v>4118</v>
      </c>
      <c r="B317" s="64" t="s">
        <v>358</v>
      </c>
      <c r="C317" s="57">
        <v>198</v>
      </c>
      <c r="D317" s="57">
        <v>200</v>
      </c>
      <c r="E317" s="58">
        <f aca="true" t="shared" si="94" ref="E317:E336">SUM(C317-D317)</f>
        <v>-2</v>
      </c>
      <c r="F317" s="60">
        <f t="shared" si="91"/>
        <v>-1</v>
      </c>
      <c r="G317" s="63">
        <v>43</v>
      </c>
      <c r="H317" s="63">
        <v>32</v>
      </c>
      <c r="I317" s="58">
        <f aca="true" t="shared" si="95" ref="I317:I336">SUM(G317-H317)</f>
        <v>11</v>
      </c>
      <c r="J317" s="60">
        <f t="shared" si="92"/>
        <v>34.4</v>
      </c>
      <c r="K317" s="63">
        <f aca="true" t="shared" si="96" ref="K317:K336">SUM(C317+G317)</f>
        <v>241</v>
      </c>
      <c r="L317" s="58">
        <f aca="true" t="shared" si="97" ref="L317:L336">SUM(D317+H317)</f>
        <v>232</v>
      </c>
      <c r="M317" s="58">
        <f aca="true" t="shared" si="98" ref="M317:M336">SUM(K317-L317)</f>
        <v>9</v>
      </c>
      <c r="N317" s="61">
        <f t="shared" si="93"/>
        <v>3.9</v>
      </c>
    </row>
    <row r="318" spans="1:14" s="191" customFormat="1" ht="15" customHeight="1">
      <c r="A318" s="54">
        <v>4119</v>
      </c>
      <c r="B318" s="64" t="s">
        <v>244</v>
      </c>
      <c r="C318" s="57">
        <v>96</v>
      </c>
      <c r="D318" s="57">
        <v>94</v>
      </c>
      <c r="E318" s="58">
        <f t="shared" si="94"/>
        <v>2</v>
      </c>
      <c r="F318" s="62">
        <f t="shared" si="91"/>
        <v>2.1</v>
      </c>
      <c r="G318" s="59">
        <v>29</v>
      </c>
      <c r="H318" s="59">
        <v>28</v>
      </c>
      <c r="I318" s="58">
        <f t="shared" si="95"/>
        <v>1</v>
      </c>
      <c r="J318" s="60">
        <f t="shared" si="92"/>
        <v>3.6</v>
      </c>
      <c r="K318" s="63">
        <f t="shared" si="96"/>
        <v>125</v>
      </c>
      <c r="L318" s="58">
        <f t="shared" si="97"/>
        <v>122</v>
      </c>
      <c r="M318" s="58">
        <f t="shared" si="98"/>
        <v>3</v>
      </c>
      <c r="N318" s="61">
        <f t="shared" si="93"/>
        <v>2.5</v>
      </c>
    </row>
    <row r="319" spans="1:14" s="191" customFormat="1" ht="15" customHeight="1">
      <c r="A319" s="54">
        <v>4120</v>
      </c>
      <c r="B319" s="64" t="s">
        <v>245</v>
      </c>
      <c r="C319" s="57">
        <v>80</v>
      </c>
      <c r="D319" s="57">
        <v>79</v>
      </c>
      <c r="E319" s="58">
        <f t="shared" si="94"/>
        <v>1</v>
      </c>
      <c r="F319" s="62">
        <f t="shared" si="91"/>
        <v>1.3</v>
      </c>
      <c r="G319" s="59">
        <v>28</v>
      </c>
      <c r="H319" s="59">
        <v>20</v>
      </c>
      <c r="I319" s="58">
        <f t="shared" si="95"/>
        <v>8</v>
      </c>
      <c r="J319" s="60">
        <f t="shared" si="92"/>
        <v>40</v>
      </c>
      <c r="K319" s="63">
        <f t="shared" si="96"/>
        <v>108</v>
      </c>
      <c r="L319" s="58">
        <f t="shared" si="97"/>
        <v>99</v>
      </c>
      <c r="M319" s="58">
        <f t="shared" si="98"/>
        <v>9</v>
      </c>
      <c r="N319" s="61">
        <f t="shared" si="93"/>
        <v>9.1</v>
      </c>
    </row>
    <row r="320" spans="1:14" s="191" customFormat="1" ht="15" customHeight="1">
      <c r="A320" s="54">
        <v>4121</v>
      </c>
      <c r="B320" s="64" t="s">
        <v>246</v>
      </c>
      <c r="C320" s="57">
        <v>62</v>
      </c>
      <c r="D320" s="57">
        <v>66</v>
      </c>
      <c r="E320" s="58">
        <f t="shared" si="94"/>
        <v>-4</v>
      </c>
      <c r="F320" s="62">
        <f t="shared" si="91"/>
        <v>-6.1</v>
      </c>
      <c r="G320" s="59">
        <v>5</v>
      </c>
      <c r="H320" s="59">
        <v>7</v>
      </c>
      <c r="I320" s="58">
        <f t="shared" si="95"/>
        <v>-2</v>
      </c>
      <c r="J320" s="60">
        <f t="shared" si="92"/>
        <v>-28.6</v>
      </c>
      <c r="K320" s="63">
        <f t="shared" si="96"/>
        <v>67</v>
      </c>
      <c r="L320" s="58">
        <f t="shared" si="97"/>
        <v>73</v>
      </c>
      <c r="M320" s="58">
        <f t="shared" si="98"/>
        <v>-6</v>
      </c>
      <c r="N320" s="61">
        <f t="shared" si="93"/>
        <v>-8.2</v>
      </c>
    </row>
    <row r="321" spans="1:14" s="191" customFormat="1" ht="15" customHeight="1">
      <c r="A321" s="54">
        <v>4122</v>
      </c>
      <c r="B321" s="64" t="s">
        <v>247</v>
      </c>
      <c r="C321" s="57">
        <v>158</v>
      </c>
      <c r="D321" s="57">
        <v>168</v>
      </c>
      <c r="E321" s="58">
        <f t="shared" si="94"/>
        <v>-10</v>
      </c>
      <c r="F321" s="60">
        <f t="shared" si="91"/>
        <v>-6</v>
      </c>
      <c r="G321" s="59">
        <v>79</v>
      </c>
      <c r="H321" s="59">
        <v>76</v>
      </c>
      <c r="I321" s="58">
        <f t="shared" si="95"/>
        <v>3</v>
      </c>
      <c r="J321" s="60">
        <f t="shared" si="92"/>
        <v>3.9</v>
      </c>
      <c r="K321" s="63">
        <f t="shared" si="96"/>
        <v>237</v>
      </c>
      <c r="L321" s="58">
        <f t="shared" si="97"/>
        <v>244</v>
      </c>
      <c r="M321" s="58">
        <f t="shared" si="98"/>
        <v>-7</v>
      </c>
      <c r="N321" s="61">
        <f t="shared" si="93"/>
        <v>-2.9</v>
      </c>
    </row>
    <row r="322" spans="1:14" s="191" customFormat="1" ht="15" customHeight="1">
      <c r="A322" s="54">
        <v>4124</v>
      </c>
      <c r="B322" s="64" t="s">
        <v>248</v>
      </c>
      <c r="C322" s="57">
        <v>195</v>
      </c>
      <c r="D322" s="57">
        <v>159</v>
      </c>
      <c r="E322" s="58">
        <f t="shared" si="94"/>
        <v>36</v>
      </c>
      <c r="F322" s="62">
        <f t="shared" si="91"/>
        <v>22.6</v>
      </c>
      <c r="G322" s="59">
        <v>41</v>
      </c>
      <c r="H322" s="59">
        <v>33</v>
      </c>
      <c r="I322" s="58">
        <f t="shared" si="95"/>
        <v>8</v>
      </c>
      <c r="J322" s="60">
        <f t="shared" si="92"/>
        <v>24.2</v>
      </c>
      <c r="K322" s="63">
        <f t="shared" si="96"/>
        <v>236</v>
      </c>
      <c r="L322" s="58">
        <f t="shared" si="97"/>
        <v>192</v>
      </c>
      <c r="M322" s="58">
        <f t="shared" si="98"/>
        <v>44</v>
      </c>
      <c r="N322" s="61">
        <f t="shared" si="93"/>
        <v>22.9</v>
      </c>
    </row>
    <row r="323" spans="1:14" s="191" customFormat="1" ht="15" customHeight="1">
      <c r="A323" s="54">
        <v>4125</v>
      </c>
      <c r="B323" s="64" t="s">
        <v>249</v>
      </c>
      <c r="C323" s="57">
        <v>55</v>
      </c>
      <c r="D323" s="57">
        <v>59</v>
      </c>
      <c r="E323" s="58">
        <f t="shared" si="94"/>
        <v>-4</v>
      </c>
      <c r="F323" s="62">
        <f t="shared" si="91"/>
        <v>-6.8</v>
      </c>
      <c r="G323" s="59">
        <v>8</v>
      </c>
      <c r="H323" s="59">
        <v>14</v>
      </c>
      <c r="I323" s="58">
        <f t="shared" si="95"/>
        <v>-6</v>
      </c>
      <c r="J323" s="60">
        <f t="shared" si="92"/>
        <v>-42.9</v>
      </c>
      <c r="K323" s="63">
        <f t="shared" si="96"/>
        <v>63</v>
      </c>
      <c r="L323" s="58">
        <f t="shared" si="97"/>
        <v>73</v>
      </c>
      <c r="M323" s="58">
        <f t="shared" si="98"/>
        <v>-10</v>
      </c>
      <c r="N323" s="61">
        <f t="shared" si="93"/>
        <v>-13.7</v>
      </c>
    </row>
    <row r="324" spans="1:14" s="191" customFormat="1" ht="15" customHeight="1">
      <c r="A324" s="54">
        <v>4126</v>
      </c>
      <c r="B324" s="64" t="s">
        <v>250</v>
      </c>
      <c r="C324" s="57">
        <v>53</v>
      </c>
      <c r="D324" s="57">
        <v>47</v>
      </c>
      <c r="E324" s="58">
        <f t="shared" si="94"/>
        <v>6</v>
      </c>
      <c r="F324" s="62">
        <f t="shared" si="91"/>
        <v>12.8</v>
      </c>
      <c r="G324" s="59">
        <v>3</v>
      </c>
      <c r="H324" s="59">
        <v>6</v>
      </c>
      <c r="I324" s="58">
        <f t="shared" si="95"/>
        <v>-3</v>
      </c>
      <c r="J324" s="60">
        <f t="shared" si="92"/>
        <v>-50</v>
      </c>
      <c r="K324" s="63">
        <f t="shared" si="96"/>
        <v>56</v>
      </c>
      <c r="L324" s="58">
        <f t="shared" si="97"/>
        <v>53</v>
      </c>
      <c r="M324" s="58">
        <f t="shared" si="98"/>
        <v>3</v>
      </c>
      <c r="N324" s="61">
        <f t="shared" si="93"/>
        <v>5.7</v>
      </c>
    </row>
    <row r="325" spans="1:14" s="191" customFormat="1" ht="15" customHeight="1">
      <c r="A325" s="54">
        <v>4127</v>
      </c>
      <c r="B325" s="64" t="s">
        <v>251</v>
      </c>
      <c r="C325" s="57">
        <v>82</v>
      </c>
      <c r="D325" s="57">
        <v>86</v>
      </c>
      <c r="E325" s="58">
        <f t="shared" si="94"/>
        <v>-4</v>
      </c>
      <c r="F325" s="62">
        <f t="shared" si="91"/>
        <v>-4.7</v>
      </c>
      <c r="G325" s="59">
        <v>40</v>
      </c>
      <c r="H325" s="59">
        <v>47</v>
      </c>
      <c r="I325" s="58">
        <f t="shared" si="95"/>
        <v>-7</v>
      </c>
      <c r="J325" s="60">
        <f t="shared" si="92"/>
        <v>-14.9</v>
      </c>
      <c r="K325" s="63">
        <f t="shared" si="96"/>
        <v>122</v>
      </c>
      <c r="L325" s="58">
        <f t="shared" si="97"/>
        <v>133</v>
      </c>
      <c r="M325" s="58">
        <f t="shared" si="98"/>
        <v>-11</v>
      </c>
      <c r="N325" s="61">
        <f t="shared" si="93"/>
        <v>-8.3</v>
      </c>
    </row>
    <row r="326" spans="1:14" s="191" customFormat="1" ht="15" customHeight="1">
      <c r="A326" s="54">
        <v>4128</v>
      </c>
      <c r="B326" s="64" t="s">
        <v>252</v>
      </c>
      <c r="C326" s="57">
        <v>32</v>
      </c>
      <c r="D326" s="57">
        <v>49</v>
      </c>
      <c r="E326" s="58">
        <f t="shared" si="94"/>
        <v>-17</v>
      </c>
      <c r="F326" s="62">
        <f t="shared" si="91"/>
        <v>-34.7</v>
      </c>
      <c r="G326" s="59">
        <v>10</v>
      </c>
      <c r="H326" s="59">
        <v>11</v>
      </c>
      <c r="I326" s="58">
        <f t="shared" si="95"/>
        <v>-1</v>
      </c>
      <c r="J326" s="60">
        <f t="shared" si="92"/>
        <v>-9.1</v>
      </c>
      <c r="K326" s="63">
        <f t="shared" si="96"/>
        <v>42</v>
      </c>
      <c r="L326" s="58">
        <f t="shared" si="97"/>
        <v>60</v>
      </c>
      <c r="M326" s="58">
        <f t="shared" si="98"/>
        <v>-18</v>
      </c>
      <c r="N326" s="61">
        <f t="shared" si="93"/>
        <v>-30</v>
      </c>
    </row>
    <row r="327" spans="1:14" s="191" customFormat="1" ht="15" customHeight="1">
      <c r="A327" s="54">
        <v>4129</v>
      </c>
      <c r="B327" s="64" t="s">
        <v>253</v>
      </c>
      <c r="C327" s="57">
        <v>45</v>
      </c>
      <c r="D327" s="57">
        <v>44</v>
      </c>
      <c r="E327" s="58">
        <f t="shared" si="94"/>
        <v>1</v>
      </c>
      <c r="F327" s="62">
        <f t="shared" si="91"/>
        <v>2.3</v>
      </c>
      <c r="G327" s="59">
        <v>6</v>
      </c>
      <c r="H327" s="59">
        <v>1</v>
      </c>
      <c r="I327" s="58">
        <f t="shared" si="95"/>
        <v>5</v>
      </c>
      <c r="J327" s="60">
        <f t="shared" si="92"/>
        <v>500</v>
      </c>
      <c r="K327" s="63">
        <f t="shared" si="96"/>
        <v>51</v>
      </c>
      <c r="L327" s="58">
        <f t="shared" si="97"/>
        <v>45</v>
      </c>
      <c r="M327" s="58">
        <f t="shared" si="98"/>
        <v>6</v>
      </c>
      <c r="N327" s="61">
        <f t="shared" si="93"/>
        <v>13.3</v>
      </c>
    </row>
    <row r="328" spans="1:14" s="191" customFormat="1" ht="15" customHeight="1">
      <c r="A328" s="54">
        <v>4130</v>
      </c>
      <c r="B328" s="64" t="s">
        <v>254</v>
      </c>
      <c r="C328" s="57">
        <v>75</v>
      </c>
      <c r="D328" s="57">
        <v>95</v>
      </c>
      <c r="E328" s="58">
        <f t="shared" si="94"/>
        <v>-20</v>
      </c>
      <c r="F328" s="60">
        <f t="shared" si="91"/>
        <v>-21.1</v>
      </c>
      <c r="G328" s="59">
        <v>29</v>
      </c>
      <c r="H328" s="59">
        <v>29</v>
      </c>
      <c r="I328" s="58">
        <f t="shared" si="95"/>
        <v>0</v>
      </c>
      <c r="J328" s="60">
        <f t="shared" si="92"/>
        <v>0</v>
      </c>
      <c r="K328" s="63">
        <f t="shared" si="96"/>
        <v>104</v>
      </c>
      <c r="L328" s="58">
        <f t="shared" si="97"/>
        <v>124</v>
      </c>
      <c r="M328" s="58">
        <f t="shared" si="98"/>
        <v>-20</v>
      </c>
      <c r="N328" s="61">
        <f t="shared" si="93"/>
        <v>-16.1</v>
      </c>
    </row>
    <row r="329" spans="1:14" s="191" customFormat="1" ht="15" customHeight="1">
      <c r="A329" s="54">
        <v>4131</v>
      </c>
      <c r="B329" s="64" t="s">
        <v>255</v>
      </c>
      <c r="C329" s="57">
        <v>69</v>
      </c>
      <c r="D329" s="57">
        <v>67</v>
      </c>
      <c r="E329" s="58">
        <f t="shared" si="94"/>
        <v>2</v>
      </c>
      <c r="F329" s="62">
        <f t="shared" si="91"/>
        <v>3</v>
      </c>
      <c r="G329" s="59">
        <v>22</v>
      </c>
      <c r="H329" s="59">
        <v>24</v>
      </c>
      <c r="I329" s="58">
        <f t="shared" si="95"/>
        <v>-2</v>
      </c>
      <c r="J329" s="60">
        <f t="shared" si="92"/>
        <v>-8.3</v>
      </c>
      <c r="K329" s="63">
        <f t="shared" si="96"/>
        <v>91</v>
      </c>
      <c r="L329" s="58">
        <f t="shared" si="97"/>
        <v>91</v>
      </c>
      <c r="M329" s="58">
        <f t="shared" si="98"/>
        <v>0</v>
      </c>
      <c r="N329" s="61">
        <f t="shared" si="93"/>
        <v>0</v>
      </c>
    </row>
    <row r="330" spans="1:14" s="191" customFormat="1" ht="15" customHeight="1">
      <c r="A330" s="54">
        <v>4132</v>
      </c>
      <c r="B330" s="64" t="s">
        <v>256</v>
      </c>
      <c r="C330" s="57">
        <v>78</v>
      </c>
      <c r="D330" s="57">
        <v>80</v>
      </c>
      <c r="E330" s="58">
        <f t="shared" si="94"/>
        <v>-2</v>
      </c>
      <c r="F330" s="62">
        <f t="shared" si="91"/>
        <v>-2.5</v>
      </c>
      <c r="G330" s="59">
        <v>23</v>
      </c>
      <c r="H330" s="59">
        <v>28</v>
      </c>
      <c r="I330" s="58">
        <f t="shared" si="95"/>
        <v>-5</v>
      </c>
      <c r="J330" s="60">
        <f t="shared" si="92"/>
        <v>-17.9</v>
      </c>
      <c r="K330" s="63">
        <f t="shared" si="96"/>
        <v>101</v>
      </c>
      <c r="L330" s="58">
        <f t="shared" si="97"/>
        <v>108</v>
      </c>
      <c r="M330" s="58">
        <f t="shared" si="98"/>
        <v>-7</v>
      </c>
      <c r="N330" s="61">
        <f t="shared" si="93"/>
        <v>-6.5</v>
      </c>
    </row>
    <row r="331" spans="1:14" s="191" customFormat="1" ht="15" customHeight="1">
      <c r="A331" s="54">
        <v>4133</v>
      </c>
      <c r="B331" s="64" t="s">
        <v>257</v>
      </c>
      <c r="C331" s="57">
        <v>51</v>
      </c>
      <c r="D331" s="57">
        <v>49</v>
      </c>
      <c r="E331" s="58">
        <f t="shared" si="94"/>
        <v>2</v>
      </c>
      <c r="F331" s="62">
        <f t="shared" si="91"/>
        <v>4.1</v>
      </c>
      <c r="G331" s="59">
        <v>0</v>
      </c>
      <c r="H331" s="59">
        <v>0</v>
      </c>
      <c r="I331" s="58">
        <f t="shared" si="95"/>
        <v>0</v>
      </c>
      <c r="J331" s="60">
        <v>0</v>
      </c>
      <c r="K331" s="63">
        <f t="shared" si="96"/>
        <v>51</v>
      </c>
      <c r="L331" s="58">
        <f t="shared" si="97"/>
        <v>49</v>
      </c>
      <c r="M331" s="58">
        <f t="shared" si="98"/>
        <v>2</v>
      </c>
      <c r="N331" s="61">
        <f t="shared" si="93"/>
        <v>4.1</v>
      </c>
    </row>
    <row r="332" spans="1:14" s="191" customFormat="1" ht="15" customHeight="1">
      <c r="A332" s="54">
        <v>4136</v>
      </c>
      <c r="B332" s="64" t="s">
        <v>259</v>
      </c>
      <c r="C332" s="57">
        <v>46</v>
      </c>
      <c r="D332" s="57">
        <v>46</v>
      </c>
      <c r="E332" s="58">
        <f t="shared" si="94"/>
        <v>0</v>
      </c>
      <c r="F332" s="62">
        <f t="shared" si="91"/>
        <v>0</v>
      </c>
      <c r="G332" s="59">
        <v>3</v>
      </c>
      <c r="H332" s="59">
        <v>4</v>
      </c>
      <c r="I332" s="58">
        <f t="shared" si="95"/>
        <v>-1</v>
      </c>
      <c r="J332" s="60">
        <f>SUM(I332/H332%)</f>
        <v>-25</v>
      </c>
      <c r="K332" s="63">
        <f t="shared" si="96"/>
        <v>49</v>
      </c>
      <c r="L332" s="58">
        <f t="shared" si="97"/>
        <v>50</v>
      </c>
      <c r="M332" s="58">
        <f t="shared" si="98"/>
        <v>-1</v>
      </c>
      <c r="N332" s="61">
        <f t="shared" si="93"/>
        <v>-2</v>
      </c>
    </row>
    <row r="333" spans="1:14" s="191" customFormat="1" ht="15" customHeight="1">
      <c r="A333" s="54">
        <v>4137</v>
      </c>
      <c r="B333" s="64" t="s">
        <v>260</v>
      </c>
      <c r="C333" s="57">
        <v>71</v>
      </c>
      <c r="D333" s="57">
        <v>71</v>
      </c>
      <c r="E333" s="58">
        <f t="shared" si="94"/>
        <v>0</v>
      </c>
      <c r="F333" s="62">
        <f t="shared" si="91"/>
        <v>0</v>
      </c>
      <c r="G333" s="59">
        <v>4</v>
      </c>
      <c r="H333" s="59">
        <v>4</v>
      </c>
      <c r="I333" s="58">
        <f t="shared" si="95"/>
        <v>0</v>
      </c>
      <c r="J333" s="60">
        <f>SUM(I333/H333%)</f>
        <v>0</v>
      </c>
      <c r="K333" s="63">
        <f t="shared" si="96"/>
        <v>75</v>
      </c>
      <c r="L333" s="58">
        <f t="shared" si="97"/>
        <v>75</v>
      </c>
      <c r="M333" s="58">
        <f t="shared" si="98"/>
        <v>0</v>
      </c>
      <c r="N333" s="61">
        <f t="shared" si="93"/>
        <v>0</v>
      </c>
    </row>
    <row r="334" spans="1:14" s="191" customFormat="1" ht="15" customHeight="1">
      <c r="A334" s="54">
        <v>4138</v>
      </c>
      <c r="B334" s="64" t="s">
        <v>261</v>
      </c>
      <c r="C334" s="57">
        <v>127</v>
      </c>
      <c r="D334" s="57">
        <v>129</v>
      </c>
      <c r="E334" s="58">
        <f t="shared" si="94"/>
        <v>-2</v>
      </c>
      <c r="F334" s="62">
        <f t="shared" si="91"/>
        <v>-1.6</v>
      </c>
      <c r="G334" s="59">
        <v>26</v>
      </c>
      <c r="H334" s="59">
        <v>24</v>
      </c>
      <c r="I334" s="58">
        <f t="shared" si="95"/>
        <v>2</v>
      </c>
      <c r="J334" s="60">
        <f>SUM(I334/H334%)</f>
        <v>8.3</v>
      </c>
      <c r="K334" s="63">
        <f t="shared" si="96"/>
        <v>153</v>
      </c>
      <c r="L334" s="58">
        <f t="shared" si="97"/>
        <v>153</v>
      </c>
      <c r="M334" s="58">
        <f t="shared" si="98"/>
        <v>0</v>
      </c>
      <c r="N334" s="61">
        <f t="shared" si="93"/>
        <v>0</v>
      </c>
    </row>
    <row r="335" spans="1:14" s="191" customFormat="1" ht="15" customHeight="1">
      <c r="A335" s="54">
        <v>4139</v>
      </c>
      <c r="B335" s="64" t="s">
        <v>262</v>
      </c>
      <c r="C335" s="57">
        <v>87</v>
      </c>
      <c r="D335" s="57">
        <v>99</v>
      </c>
      <c r="E335" s="58">
        <f t="shared" si="94"/>
        <v>-12</v>
      </c>
      <c r="F335" s="60">
        <f t="shared" si="91"/>
        <v>-12.1</v>
      </c>
      <c r="G335" s="59">
        <v>25</v>
      </c>
      <c r="H335" s="59">
        <v>16</v>
      </c>
      <c r="I335" s="58">
        <f t="shared" si="95"/>
        <v>9</v>
      </c>
      <c r="J335" s="60">
        <f>SUM(I335/H335%)</f>
        <v>56.3</v>
      </c>
      <c r="K335" s="63">
        <f t="shared" si="96"/>
        <v>112</v>
      </c>
      <c r="L335" s="58">
        <f t="shared" si="97"/>
        <v>115</v>
      </c>
      <c r="M335" s="58">
        <f t="shared" si="98"/>
        <v>-3</v>
      </c>
      <c r="N335" s="61">
        <f t="shared" si="93"/>
        <v>-2.6</v>
      </c>
    </row>
    <row r="336" spans="1:14" s="191" customFormat="1" ht="15" customHeight="1">
      <c r="A336" s="161">
        <v>4140</v>
      </c>
      <c r="B336" s="162" t="s">
        <v>258</v>
      </c>
      <c r="C336" s="68">
        <v>20</v>
      </c>
      <c r="D336" s="68">
        <v>20</v>
      </c>
      <c r="E336" s="58">
        <f t="shared" si="94"/>
        <v>0</v>
      </c>
      <c r="F336" s="230">
        <f t="shared" si="91"/>
        <v>0</v>
      </c>
      <c r="G336" s="231">
        <v>0</v>
      </c>
      <c r="H336" s="231">
        <v>0</v>
      </c>
      <c r="I336" s="58">
        <f t="shared" si="95"/>
        <v>0</v>
      </c>
      <c r="J336" s="60">
        <v>0</v>
      </c>
      <c r="K336" s="231">
        <f t="shared" si="96"/>
        <v>20</v>
      </c>
      <c r="L336" s="232">
        <f t="shared" si="97"/>
        <v>20</v>
      </c>
      <c r="M336" s="58">
        <f t="shared" si="98"/>
        <v>0</v>
      </c>
      <c r="N336" s="61">
        <f t="shared" si="93"/>
        <v>0</v>
      </c>
    </row>
    <row r="337" spans="1:14" s="88" customFormat="1" ht="19.5" customHeight="1">
      <c r="A337" s="215">
        <f>COUNT(A317:A336)</f>
        <v>20</v>
      </c>
      <c r="B337" s="216" t="s">
        <v>263</v>
      </c>
      <c r="C337" s="195">
        <f>SUM(C317:C336)</f>
        <v>1680</v>
      </c>
      <c r="D337" s="196">
        <f>SUM(D317:D336)</f>
        <v>1707</v>
      </c>
      <c r="E337" s="197">
        <f>SUM(E317:E336)</f>
        <v>-27</v>
      </c>
      <c r="F337" s="198">
        <f t="shared" si="91"/>
        <v>-1.6</v>
      </c>
      <c r="G337" s="200">
        <f>SUM(G317:G336)</f>
        <v>424</v>
      </c>
      <c r="H337" s="199">
        <f>SUM(H317:H336)</f>
        <v>404</v>
      </c>
      <c r="I337" s="197">
        <f>SUM(I317:I336)</f>
        <v>20</v>
      </c>
      <c r="J337" s="198">
        <f aca="true" t="shared" si="99" ref="J337:J345">SUM(I337/H337%)</f>
        <v>5</v>
      </c>
      <c r="K337" s="200">
        <f>SUM(K317:K336)</f>
        <v>2104</v>
      </c>
      <c r="L337" s="199">
        <f>SUM(L317:L336)</f>
        <v>2111</v>
      </c>
      <c r="M337" s="197">
        <f>SUM(M317:M336)</f>
        <v>-7</v>
      </c>
      <c r="N337" s="201">
        <f t="shared" si="93"/>
        <v>-0.3</v>
      </c>
    </row>
    <row r="338" spans="1:14" s="87" customFormat="1" ht="15" customHeight="1">
      <c r="A338" s="54">
        <v>4161</v>
      </c>
      <c r="B338" s="91" t="s">
        <v>366</v>
      </c>
      <c r="C338" s="57">
        <v>50</v>
      </c>
      <c r="D338" s="57">
        <v>57</v>
      </c>
      <c r="E338" s="58">
        <f aca="true" t="shared" si="100" ref="E338:E355">SUM(C338-D338)</f>
        <v>-7</v>
      </c>
      <c r="F338" s="60">
        <f t="shared" si="91"/>
        <v>-12.3</v>
      </c>
      <c r="G338" s="63">
        <v>11</v>
      </c>
      <c r="H338" s="63">
        <v>14</v>
      </c>
      <c r="I338" s="58">
        <f aca="true" t="shared" si="101" ref="I338:I355">SUM(G338-H338)</f>
        <v>-3</v>
      </c>
      <c r="J338" s="60">
        <f t="shared" si="99"/>
        <v>-21.4</v>
      </c>
      <c r="K338" s="63">
        <f aca="true" t="shared" si="102" ref="K338:K355">SUM(C338+G338)</f>
        <v>61</v>
      </c>
      <c r="L338" s="58">
        <f aca="true" t="shared" si="103" ref="L338:L355">SUM(D338+H338)</f>
        <v>71</v>
      </c>
      <c r="M338" s="58">
        <f aca="true" t="shared" si="104" ref="M338:M355">SUM(K338-L338)</f>
        <v>-10</v>
      </c>
      <c r="N338" s="61">
        <f t="shared" si="93"/>
        <v>-14.1</v>
      </c>
    </row>
    <row r="339" spans="1:14" s="87" customFormat="1" ht="15" customHeight="1">
      <c r="A339" s="54">
        <v>4162</v>
      </c>
      <c r="B339" s="64" t="s">
        <v>265</v>
      </c>
      <c r="C339" s="57">
        <v>171</v>
      </c>
      <c r="D339" s="57">
        <v>188</v>
      </c>
      <c r="E339" s="58">
        <f t="shared" si="100"/>
        <v>-17</v>
      </c>
      <c r="F339" s="62">
        <f t="shared" si="91"/>
        <v>-9</v>
      </c>
      <c r="G339" s="59">
        <v>50</v>
      </c>
      <c r="H339" s="59">
        <v>38</v>
      </c>
      <c r="I339" s="58">
        <f t="shared" si="101"/>
        <v>12</v>
      </c>
      <c r="J339" s="60">
        <f t="shared" si="99"/>
        <v>31.6</v>
      </c>
      <c r="K339" s="63">
        <f t="shared" si="102"/>
        <v>221</v>
      </c>
      <c r="L339" s="58">
        <f t="shared" si="103"/>
        <v>226</v>
      </c>
      <c r="M339" s="58">
        <f t="shared" si="104"/>
        <v>-5</v>
      </c>
      <c r="N339" s="61">
        <f t="shared" si="93"/>
        <v>-2.2</v>
      </c>
    </row>
    <row r="340" spans="1:14" s="87" customFormat="1" ht="15" customHeight="1">
      <c r="A340" s="54">
        <v>4164</v>
      </c>
      <c r="B340" s="64" t="s">
        <v>266</v>
      </c>
      <c r="C340" s="57">
        <v>101</v>
      </c>
      <c r="D340" s="57">
        <v>101</v>
      </c>
      <c r="E340" s="58">
        <f t="shared" si="100"/>
        <v>0</v>
      </c>
      <c r="F340" s="62">
        <f t="shared" si="91"/>
        <v>0</v>
      </c>
      <c r="G340" s="59">
        <v>53</v>
      </c>
      <c r="H340" s="59">
        <v>34</v>
      </c>
      <c r="I340" s="58">
        <f t="shared" si="101"/>
        <v>19</v>
      </c>
      <c r="J340" s="60">
        <f t="shared" si="99"/>
        <v>55.9</v>
      </c>
      <c r="K340" s="63">
        <f t="shared" si="102"/>
        <v>154</v>
      </c>
      <c r="L340" s="58">
        <f t="shared" si="103"/>
        <v>135</v>
      </c>
      <c r="M340" s="58">
        <f t="shared" si="104"/>
        <v>19</v>
      </c>
      <c r="N340" s="61">
        <f t="shared" si="93"/>
        <v>14.1</v>
      </c>
    </row>
    <row r="341" spans="1:16" s="87" customFormat="1" ht="15" customHeight="1">
      <c r="A341" s="54">
        <v>4165</v>
      </c>
      <c r="B341" s="64" t="s">
        <v>267</v>
      </c>
      <c r="C341" s="57">
        <v>80</v>
      </c>
      <c r="D341" s="57">
        <v>86</v>
      </c>
      <c r="E341" s="58">
        <f t="shared" si="100"/>
        <v>-6</v>
      </c>
      <c r="F341" s="62">
        <f t="shared" si="91"/>
        <v>-7</v>
      </c>
      <c r="G341" s="59">
        <v>8</v>
      </c>
      <c r="H341" s="59">
        <v>8</v>
      </c>
      <c r="I341" s="58">
        <f t="shared" si="101"/>
        <v>0</v>
      </c>
      <c r="J341" s="60">
        <f t="shared" si="99"/>
        <v>0</v>
      </c>
      <c r="K341" s="63">
        <f t="shared" si="102"/>
        <v>88</v>
      </c>
      <c r="L341" s="58">
        <f t="shared" si="103"/>
        <v>94</v>
      </c>
      <c r="M341" s="58">
        <f t="shared" si="104"/>
        <v>-6</v>
      </c>
      <c r="N341" s="61">
        <f t="shared" si="93"/>
        <v>-6.4</v>
      </c>
      <c r="P341" s="125"/>
    </row>
    <row r="342" spans="1:14" s="87" customFormat="1" ht="15" customHeight="1">
      <c r="A342" s="54">
        <v>4166</v>
      </c>
      <c r="B342" s="64" t="s">
        <v>295</v>
      </c>
      <c r="C342" s="57">
        <v>96</v>
      </c>
      <c r="D342" s="57">
        <v>96</v>
      </c>
      <c r="E342" s="58">
        <f t="shared" si="100"/>
        <v>0</v>
      </c>
      <c r="F342" s="60">
        <f t="shared" si="91"/>
        <v>0</v>
      </c>
      <c r="G342" s="59">
        <v>71</v>
      </c>
      <c r="H342" s="59">
        <v>58</v>
      </c>
      <c r="I342" s="58">
        <f t="shared" si="101"/>
        <v>13</v>
      </c>
      <c r="J342" s="60">
        <f t="shared" si="99"/>
        <v>22.4</v>
      </c>
      <c r="K342" s="63">
        <f t="shared" si="102"/>
        <v>167</v>
      </c>
      <c r="L342" s="58">
        <f t="shared" si="103"/>
        <v>154</v>
      </c>
      <c r="M342" s="58">
        <f t="shared" si="104"/>
        <v>13</v>
      </c>
      <c r="N342" s="61">
        <f t="shared" si="93"/>
        <v>8.4</v>
      </c>
    </row>
    <row r="343" spans="1:14" s="87" customFormat="1" ht="15" customHeight="1">
      <c r="A343" s="54">
        <v>4167</v>
      </c>
      <c r="B343" s="64" t="s">
        <v>268</v>
      </c>
      <c r="C343" s="57">
        <v>41</v>
      </c>
      <c r="D343" s="57">
        <v>41</v>
      </c>
      <c r="E343" s="58">
        <f t="shared" si="100"/>
        <v>0</v>
      </c>
      <c r="F343" s="62">
        <f t="shared" si="91"/>
        <v>0</v>
      </c>
      <c r="G343" s="59">
        <v>6</v>
      </c>
      <c r="H343" s="59">
        <v>7</v>
      </c>
      <c r="I343" s="58">
        <f t="shared" si="101"/>
        <v>-1</v>
      </c>
      <c r="J343" s="60">
        <f t="shared" si="99"/>
        <v>-14.3</v>
      </c>
      <c r="K343" s="63">
        <f t="shared" si="102"/>
        <v>47</v>
      </c>
      <c r="L343" s="58">
        <f t="shared" si="103"/>
        <v>48</v>
      </c>
      <c r="M343" s="58">
        <f t="shared" si="104"/>
        <v>-1</v>
      </c>
      <c r="N343" s="61">
        <f t="shared" si="93"/>
        <v>-2.1</v>
      </c>
    </row>
    <row r="344" spans="1:14" s="87" customFormat="1" ht="15" customHeight="1">
      <c r="A344" s="54">
        <v>4168</v>
      </c>
      <c r="B344" s="64" t="s">
        <v>269</v>
      </c>
      <c r="C344" s="57">
        <v>148</v>
      </c>
      <c r="D344" s="57">
        <v>158</v>
      </c>
      <c r="E344" s="58">
        <f t="shared" si="100"/>
        <v>-10</v>
      </c>
      <c r="F344" s="62">
        <f t="shared" si="91"/>
        <v>-6.3</v>
      </c>
      <c r="G344" s="59">
        <v>69</v>
      </c>
      <c r="H344" s="59">
        <v>70</v>
      </c>
      <c r="I344" s="58">
        <f t="shared" si="101"/>
        <v>-1</v>
      </c>
      <c r="J344" s="60">
        <f t="shared" si="99"/>
        <v>-1.4</v>
      </c>
      <c r="K344" s="63">
        <f t="shared" si="102"/>
        <v>217</v>
      </c>
      <c r="L344" s="58">
        <f t="shared" si="103"/>
        <v>228</v>
      </c>
      <c r="M344" s="58">
        <f t="shared" si="104"/>
        <v>-11</v>
      </c>
      <c r="N344" s="61">
        <f t="shared" si="93"/>
        <v>-4.8</v>
      </c>
    </row>
    <row r="345" spans="1:14" s="87" customFormat="1" ht="15" customHeight="1">
      <c r="A345" s="54">
        <v>4169</v>
      </c>
      <c r="B345" s="64" t="s">
        <v>270</v>
      </c>
      <c r="C345" s="57">
        <v>147</v>
      </c>
      <c r="D345" s="57">
        <v>152</v>
      </c>
      <c r="E345" s="58">
        <f t="shared" si="100"/>
        <v>-5</v>
      </c>
      <c r="F345" s="62">
        <f t="shared" si="91"/>
        <v>-3.3</v>
      </c>
      <c r="G345" s="59">
        <v>101</v>
      </c>
      <c r="H345" s="59">
        <v>89</v>
      </c>
      <c r="I345" s="58">
        <f t="shared" si="101"/>
        <v>12</v>
      </c>
      <c r="J345" s="60">
        <f t="shared" si="99"/>
        <v>13.5</v>
      </c>
      <c r="K345" s="63">
        <f t="shared" si="102"/>
        <v>248</v>
      </c>
      <c r="L345" s="58">
        <f t="shared" si="103"/>
        <v>241</v>
      </c>
      <c r="M345" s="58">
        <f t="shared" si="104"/>
        <v>7</v>
      </c>
      <c r="N345" s="61">
        <f t="shared" si="93"/>
        <v>2.9</v>
      </c>
    </row>
    <row r="346" spans="1:14" s="87" customFormat="1" ht="15" customHeight="1">
      <c r="A346" s="54">
        <v>4171</v>
      </c>
      <c r="B346" s="91" t="s">
        <v>271</v>
      </c>
      <c r="C346" s="57">
        <v>26</v>
      </c>
      <c r="D346" s="57">
        <v>26</v>
      </c>
      <c r="E346" s="58">
        <f t="shared" si="100"/>
        <v>0</v>
      </c>
      <c r="F346" s="62">
        <f t="shared" si="91"/>
        <v>0</v>
      </c>
      <c r="G346" s="59">
        <v>0</v>
      </c>
      <c r="H346" s="59">
        <v>0</v>
      </c>
      <c r="I346" s="58">
        <f t="shared" si="101"/>
        <v>0</v>
      </c>
      <c r="J346" s="60">
        <v>0</v>
      </c>
      <c r="K346" s="63">
        <f t="shared" si="102"/>
        <v>26</v>
      </c>
      <c r="L346" s="58">
        <f t="shared" si="103"/>
        <v>26</v>
      </c>
      <c r="M346" s="58">
        <f t="shared" si="104"/>
        <v>0</v>
      </c>
      <c r="N346" s="61">
        <f t="shared" si="93"/>
        <v>0</v>
      </c>
    </row>
    <row r="347" spans="1:14" s="87" customFormat="1" ht="15" customHeight="1">
      <c r="A347" s="54">
        <v>4173</v>
      </c>
      <c r="B347" s="64" t="s">
        <v>272</v>
      </c>
      <c r="C347" s="57">
        <v>89</v>
      </c>
      <c r="D347" s="57">
        <v>84</v>
      </c>
      <c r="E347" s="58">
        <f t="shared" si="100"/>
        <v>5</v>
      </c>
      <c r="F347" s="62">
        <f t="shared" si="91"/>
        <v>6</v>
      </c>
      <c r="G347" s="59">
        <v>19</v>
      </c>
      <c r="H347" s="59">
        <v>9</v>
      </c>
      <c r="I347" s="58">
        <f t="shared" si="101"/>
        <v>10</v>
      </c>
      <c r="J347" s="60">
        <f>SUM(I347/H347%)</f>
        <v>111.1</v>
      </c>
      <c r="K347" s="63">
        <f t="shared" si="102"/>
        <v>108</v>
      </c>
      <c r="L347" s="58">
        <f t="shared" si="103"/>
        <v>93</v>
      </c>
      <c r="M347" s="58">
        <f t="shared" si="104"/>
        <v>15</v>
      </c>
      <c r="N347" s="61">
        <f t="shared" si="93"/>
        <v>16.1</v>
      </c>
    </row>
    <row r="348" spans="1:16" s="87" customFormat="1" ht="15" customHeight="1">
      <c r="A348" s="54">
        <v>4174</v>
      </c>
      <c r="B348" s="64" t="s">
        <v>273</v>
      </c>
      <c r="C348" s="57">
        <v>36</v>
      </c>
      <c r="D348" s="57">
        <v>34</v>
      </c>
      <c r="E348" s="58">
        <f t="shared" si="100"/>
        <v>2</v>
      </c>
      <c r="F348" s="62">
        <f t="shared" si="91"/>
        <v>5.9</v>
      </c>
      <c r="G348" s="59">
        <v>10</v>
      </c>
      <c r="H348" s="59">
        <v>14</v>
      </c>
      <c r="I348" s="58">
        <f t="shared" si="101"/>
        <v>-4</v>
      </c>
      <c r="J348" s="60">
        <f>SUM(I348/H348%)</f>
        <v>-28.6</v>
      </c>
      <c r="K348" s="63">
        <f t="shared" si="102"/>
        <v>46</v>
      </c>
      <c r="L348" s="58">
        <f t="shared" si="103"/>
        <v>48</v>
      </c>
      <c r="M348" s="58">
        <f t="shared" si="104"/>
        <v>-2</v>
      </c>
      <c r="N348" s="61">
        <f t="shared" si="93"/>
        <v>-4.2</v>
      </c>
      <c r="P348" s="146"/>
    </row>
    <row r="349" spans="1:14" s="87" customFormat="1" ht="15" customHeight="1">
      <c r="A349" s="54">
        <v>4175</v>
      </c>
      <c r="B349" s="64" t="s">
        <v>274</v>
      </c>
      <c r="C349" s="57">
        <v>66</v>
      </c>
      <c r="D349" s="57">
        <v>71</v>
      </c>
      <c r="E349" s="58">
        <f t="shared" si="100"/>
        <v>-5</v>
      </c>
      <c r="F349" s="62">
        <f t="shared" si="91"/>
        <v>-7</v>
      </c>
      <c r="G349" s="59">
        <v>2</v>
      </c>
      <c r="H349" s="59">
        <v>2</v>
      </c>
      <c r="I349" s="58">
        <f t="shared" si="101"/>
        <v>0</v>
      </c>
      <c r="J349" s="60">
        <f>SUM(I349/H349%)</f>
        <v>0</v>
      </c>
      <c r="K349" s="63">
        <f t="shared" si="102"/>
        <v>68</v>
      </c>
      <c r="L349" s="58">
        <f t="shared" si="103"/>
        <v>73</v>
      </c>
      <c r="M349" s="58">
        <f t="shared" si="104"/>
        <v>-5</v>
      </c>
      <c r="N349" s="61">
        <f t="shared" si="93"/>
        <v>-6.8</v>
      </c>
    </row>
    <row r="350" spans="1:14" s="87" customFormat="1" ht="15" customHeight="1">
      <c r="A350" s="54">
        <v>4176</v>
      </c>
      <c r="B350" s="64" t="s">
        <v>264</v>
      </c>
      <c r="C350" s="57">
        <v>36</v>
      </c>
      <c r="D350" s="57">
        <v>36</v>
      </c>
      <c r="E350" s="58">
        <f t="shared" si="100"/>
        <v>0</v>
      </c>
      <c r="F350" s="62">
        <f t="shared" si="91"/>
        <v>0</v>
      </c>
      <c r="G350" s="59">
        <v>0</v>
      </c>
      <c r="H350" s="59">
        <v>0</v>
      </c>
      <c r="I350" s="58">
        <f t="shared" si="101"/>
        <v>0</v>
      </c>
      <c r="J350" s="60">
        <v>0</v>
      </c>
      <c r="K350" s="63">
        <f t="shared" si="102"/>
        <v>36</v>
      </c>
      <c r="L350" s="58">
        <f t="shared" si="103"/>
        <v>36</v>
      </c>
      <c r="M350" s="58">
        <f t="shared" si="104"/>
        <v>0</v>
      </c>
      <c r="N350" s="61">
        <f t="shared" si="93"/>
        <v>0</v>
      </c>
    </row>
    <row r="351" spans="1:14" s="87" customFormat="1" ht="15" customHeight="1">
      <c r="A351" s="54">
        <v>4177</v>
      </c>
      <c r="B351" s="64" t="s">
        <v>275</v>
      </c>
      <c r="C351" s="57">
        <v>23</v>
      </c>
      <c r="D351" s="57">
        <v>23</v>
      </c>
      <c r="E351" s="58">
        <f t="shared" si="100"/>
        <v>0</v>
      </c>
      <c r="F351" s="62">
        <f t="shared" si="91"/>
        <v>0</v>
      </c>
      <c r="G351" s="59">
        <v>0</v>
      </c>
      <c r="H351" s="59">
        <v>0</v>
      </c>
      <c r="I351" s="58">
        <f t="shared" si="101"/>
        <v>0</v>
      </c>
      <c r="J351" s="60">
        <v>0</v>
      </c>
      <c r="K351" s="63">
        <f t="shared" si="102"/>
        <v>23</v>
      </c>
      <c r="L351" s="58">
        <f t="shared" si="103"/>
        <v>23</v>
      </c>
      <c r="M351" s="58">
        <f t="shared" si="104"/>
        <v>0</v>
      </c>
      <c r="N351" s="61">
        <f t="shared" si="93"/>
        <v>0</v>
      </c>
    </row>
    <row r="352" spans="1:14" s="87" customFormat="1" ht="15" customHeight="1">
      <c r="A352" s="54">
        <v>4178</v>
      </c>
      <c r="B352" s="64" t="s">
        <v>277</v>
      </c>
      <c r="C352" s="57">
        <v>17</v>
      </c>
      <c r="D352" s="57">
        <v>17</v>
      </c>
      <c r="E352" s="58">
        <f t="shared" si="100"/>
        <v>0</v>
      </c>
      <c r="F352" s="62">
        <f t="shared" si="91"/>
        <v>0</v>
      </c>
      <c r="G352" s="59">
        <v>3</v>
      </c>
      <c r="H352" s="59">
        <v>3</v>
      </c>
      <c r="I352" s="58">
        <f t="shared" si="101"/>
        <v>0</v>
      </c>
      <c r="J352" s="60">
        <f>SUM(I352/H352%)</f>
        <v>0</v>
      </c>
      <c r="K352" s="63">
        <f t="shared" si="102"/>
        <v>20</v>
      </c>
      <c r="L352" s="58">
        <f t="shared" si="103"/>
        <v>20</v>
      </c>
      <c r="M352" s="58">
        <f t="shared" si="104"/>
        <v>0</v>
      </c>
      <c r="N352" s="61">
        <f t="shared" si="93"/>
        <v>0</v>
      </c>
    </row>
    <row r="353" spans="1:14" s="87" customFormat="1" ht="15" customHeight="1">
      <c r="A353" s="54">
        <v>4179</v>
      </c>
      <c r="B353" s="64" t="s">
        <v>278</v>
      </c>
      <c r="C353" s="57">
        <v>33</v>
      </c>
      <c r="D353" s="57">
        <v>30</v>
      </c>
      <c r="E353" s="58">
        <f t="shared" si="100"/>
        <v>3</v>
      </c>
      <c r="F353" s="62">
        <f t="shared" si="91"/>
        <v>10</v>
      </c>
      <c r="G353" s="59">
        <v>11</v>
      </c>
      <c r="H353" s="59">
        <v>9</v>
      </c>
      <c r="I353" s="58">
        <f t="shared" si="101"/>
        <v>2</v>
      </c>
      <c r="J353" s="60">
        <f>SUM(I353/H353%)</f>
        <v>22.2</v>
      </c>
      <c r="K353" s="63">
        <f t="shared" si="102"/>
        <v>44</v>
      </c>
      <c r="L353" s="58">
        <f t="shared" si="103"/>
        <v>39</v>
      </c>
      <c r="M353" s="58">
        <f t="shared" si="104"/>
        <v>5</v>
      </c>
      <c r="N353" s="61">
        <f t="shared" si="93"/>
        <v>12.8</v>
      </c>
    </row>
    <row r="354" spans="1:14" s="87" customFormat="1" ht="15" customHeight="1">
      <c r="A354" s="54">
        <v>4180</v>
      </c>
      <c r="B354" s="64" t="s">
        <v>276</v>
      </c>
      <c r="C354" s="57">
        <v>46</v>
      </c>
      <c r="D354" s="57">
        <v>46</v>
      </c>
      <c r="E354" s="58">
        <f t="shared" si="100"/>
        <v>0</v>
      </c>
      <c r="F354" s="62">
        <f t="shared" si="91"/>
        <v>0</v>
      </c>
      <c r="G354" s="59">
        <v>0</v>
      </c>
      <c r="H354" s="59">
        <v>0</v>
      </c>
      <c r="I354" s="58">
        <f t="shared" si="101"/>
        <v>0</v>
      </c>
      <c r="J354" s="60">
        <v>0</v>
      </c>
      <c r="K354" s="63">
        <f t="shared" si="102"/>
        <v>46</v>
      </c>
      <c r="L354" s="58">
        <f t="shared" si="103"/>
        <v>46</v>
      </c>
      <c r="M354" s="58">
        <f t="shared" si="104"/>
        <v>0</v>
      </c>
      <c r="N354" s="61">
        <f t="shared" si="93"/>
        <v>0</v>
      </c>
    </row>
    <row r="355" spans="1:14" s="87" customFormat="1" ht="15" customHeight="1">
      <c r="A355" s="54">
        <v>4181</v>
      </c>
      <c r="B355" s="252" t="s">
        <v>374</v>
      </c>
      <c r="C355" s="57">
        <v>19</v>
      </c>
      <c r="D355" s="57">
        <v>19</v>
      </c>
      <c r="E355" s="58">
        <f t="shared" si="100"/>
        <v>0</v>
      </c>
      <c r="F355" s="62">
        <v>100</v>
      </c>
      <c r="G355" s="59">
        <v>0</v>
      </c>
      <c r="H355" s="59">
        <v>0</v>
      </c>
      <c r="I355" s="58">
        <f t="shared" si="101"/>
        <v>0</v>
      </c>
      <c r="J355" s="60">
        <v>0</v>
      </c>
      <c r="K355" s="63">
        <f t="shared" si="102"/>
        <v>19</v>
      </c>
      <c r="L355" s="58">
        <f t="shared" si="103"/>
        <v>19</v>
      </c>
      <c r="M355" s="58">
        <f t="shared" si="104"/>
        <v>0</v>
      </c>
      <c r="N355" s="61">
        <v>100</v>
      </c>
    </row>
    <row r="356" spans="1:14" s="87" customFormat="1" ht="15" customHeight="1">
      <c r="A356" s="55">
        <v>4182</v>
      </c>
      <c r="B356" s="261" t="s">
        <v>376</v>
      </c>
      <c r="C356" s="217">
        <v>7</v>
      </c>
      <c r="D356" s="217">
        <v>7</v>
      </c>
      <c r="E356" s="58">
        <f>SUM(C356-D356)</f>
        <v>0</v>
      </c>
      <c r="F356" s="230">
        <v>0</v>
      </c>
      <c r="G356" s="218">
        <v>0</v>
      </c>
      <c r="H356" s="218">
        <v>0</v>
      </c>
      <c r="I356" s="58">
        <f>SUM(G356-H356)</f>
        <v>0</v>
      </c>
      <c r="J356" s="60">
        <v>0</v>
      </c>
      <c r="K356" s="218">
        <f>SUM(C356+G356)</f>
        <v>7</v>
      </c>
      <c r="L356" s="219">
        <f>SUM(D356+H356)</f>
        <v>7</v>
      </c>
      <c r="M356" s="58">
        <f>SUM(K356-L356)</f>
        <v>0</v>
      </c>
      <c r="N356" s="61">
        <v>0</v>
      </c>
    </row>
    <row r="357" spans="1:14" s="88" customFormat="1" ht="20.25" customHeight="1" thickBot="1">
      <c r="A357" s="202">
        <f>COUNT(A338:A356)</f>
        <v>19</v>
      </c>
      <c r="B357" s="203" t="s">
        <v>279</v>
      </c>
      <c r="C357" s="174">
        <f>SUM(C338:C356)</f>
        <v>1232</v>
      </c>
      <c r="D357" s="174">
        <f>SUM(D338:D356)</f>
        <v>1272</v>
      </c>
      <c r="E357" s="175">
        <f>SUM(E338:E356)</f>
        <v>-40</v>
      </c>
      <c r="F357" s="204">
        <f>SUM(E357/D357%)</f>
        <v>-3.1</v>
      </c>
      <c r="G357" s="178">
        <f>SUM(G338:G356)</f>
        <v>414</v>
      </c>
      <c r="H357" s="178">
        <f>SUM(H338:H356)</f>
        <v>355</v>
      </c>
      <c r="I357" s="175">
        <f>SUM(I338:I356)</f>
        <v>59</v>
      </c>
      <c r="J357" s="204">
        <f>SUM(I357/H357%)</f>
        <v>16.6</v>
      </c>
      <c r="K357" s="177">
        <f>SUM(K338:K356)</f>
        <v>1646</v>
      </c>
      <c r="L357" s="178">
        <f>SUM(L338:L356)</f>
        <v>1627</v>
      </c>
      <c r="M357" s="175">
        <f>SUM(M338:M356)</f>
        <v>19</v>
      </c>
      <c r="N357" s="205">
        <f>SUM(M357/L357%)</f>
        <v>1.2</v>
      </c>
    </row>
    <row r="358" spans="1:14" s="88" customFormat="1" ht="21.75" customHeight="1" thickBot="1">
      <c r="A358" s="206">
        <f>SUM(A316+A337+A357)</f>
        <v>100</v>
      </c>
      <c r="B358" s="207" t="s">
        <v>280</v>
      </c>
      <c r="C358" s="182">
        <f>SUM(C316+C337+C357)</f>
        <v>9615</v>
      </c>
      <c r="D358" s="187">
        <f>SUM(D316+D337+D357)</f>
        <v>10159</v>
      </c>
      <c r="E358" s="233">
        <f>SUM(E316+E337+E357)</f>
        <v>-544</v>
      </c>
      <c r="F358" s="204">
        <f>SUM(E358/D358%)</f>
        <v>-5.4</v>
      </c>
      <c r="G358" s="234">
        <f>SUM(G316+G337+G357)</f>
        <v>3576</v>
      </c>
      <c r="H358" s="235">
        <f>SUM(H316+H337+H357)</f>
        <v>3371</v>
      </c>
      <c r="I358" s="233">
        <f>SUM(I316+I337+I357)</f>
        <v>205</v>
      </c>
      <c r="J358" s="204">
        <f>SUM(I358/H358%)</f>
        <v>6.1</v>
      </c>
      <c r="K358" s="234">
        <f>SUM(K316+K337+K357)</f>
        <v>13191</v>
      </c>
      <c r="L358" s="236">
        <f>SUM(L316+L337+L357)</f>
        <v>13530</v>
      </c>
      <c r="M358" s="237">
        <f>SUM(M316+M337+M357)</f>
        <v>-339</v>
      </c>
      <c r="N358" s="205">
        <f>SUM(M358/L358%)</f>
        <v>-2.5</v>
      </c>
    </row>
    <row r="359" spans="1:14" s="189" customFormat="1" ht="8.25" customHeight="1">
      <c r="A359" s="238"/>
      <c r="B359" s="239"/>
      <c r="C359" s="240"/>
      <c r="D359" s="241"/>
      <c r="E359" s="242"/>
      <c r="F359" s="243"/>
      <c r="G359" s="244"/>
      <c r="H359" s="241"/>
      <c r="I359" s="242"/>
      <c r="J359" s="243"/>
      <c r="K359" s="244"/>
      <c r="L359" s="241"/>
      <c r="M359" s="242"/>
      <c r="N359" s="243"/>
    </row>
    <row r="360" spans="1:14" ht="5.25" customHeight="1" thickBot="1">
      <c r="A360" s="128"/>
      <c r="B360" s="128"/>
      <c r="C360" s="245"/>
      <c r="E360" s="247"/>
      <c r="F360" s="248"/>
      <c r="G360" s="128"/>
      <c r="I360" s="247"/>
      <c r="J360" s="248"/>
      <c r="K360" s="128"/>
      <c r="M360" s="247"/>
      <c r="N360" s="248"/>
    </row>
    <row r="361" spans="1:14" s="189" customFormat="1" ht="24.75" customHeight="1" thickBot="1">
      <c r="A361" s="249">
        <f>SUM(A107+A178+A252+A358)</f>
        <v>332</v>
      </c>
      <c r="B361" s="250" t="s">
        <v>281</v>
      </c>
      <c r="C361" s="182">
        <f>SUM(C107+C178+C252+C358)</f>
        <v>30793</v>
      </c>
      <c r="D361" s="183">
        <f>SUM(D107+D178+D252+D358)</f>
        <v>32457</v>
      </c>
      <c r="E361" s="251">
        <f>SUM(E107+E178+E252+E358)</f>
        <v>-1664</v>
      </c>
      <c r="F361" s="188">
        <f>SUM(E361/D361%)</f>
        <v>-5.1</v>
      </c>
      <c r="G361" s="182">
        <f>SUM(G107+G178+G252+G358)</f>
        <v>13079</v>
      </c>
      <c r="H361" s="187">
        <f>SUM(H107+H178+H252+H358)</f>
        <v>12518</v>
      </c>
      <c r="I361" s="251">
        <f>SUM(I107+I178+I252+I358)</f>
        <v>561</v>
      </c>
      <c r="J361" s="188">
        <f>SUM(I361/H361%)</f>
        <v>4.5</v>
      </c>
      <c r="K361" s="182">
        <f>SUM(K107+K178+K252+K358)</f>
        <v>43872</v>
      </c>
      <c r="L361" s="187">
        <f>SUM(L107+L178+L252+L358)</f>
        <v>44975</v>
      </c>
      <c r="M361" s="251">
        <f>SUM(M107+M178+M252+M358)</f>
        <v>-1103</v>
      </c>
      <c r="N361" s="188">
        <f>SUM(M361/L361%)</f>
        <v>-2.5</v>
      </c>
    </row>
    <row r="362" spans="6:14" ht="4.5" customHeight="1">
      <c r="F362" s="248"/>
      <c r="I362" s="247"/>
      <c r="J362" s="248"/>
      <c r="M362" s="247"/>
      <c r="N362" s="248"/>
    </row>
    <row r="363" spans="6:14" ht="12.75">
      <c r="F363" s="248"/>
      <c r="I363" s="247"/>
      <c r="J363" s="248"/>
      <c r="M363" s="247"/>
      <c r="N363" s="248"/>
    </row>
    <row r="364" spans="6:14" ht="12.75">
      <c r="F364" s="248"/>
      <c r="I364" s="247"/>
      <c r="J364" s="248"/>
      <c r="M364" s="247"/>
      <c r="N364" s="248"/>
    </row>
    <row r="365" spans="6:14" ht="12.75">
      <c r="F365" s="248"/>
      <c r="I365" s="247"/>
      <c r="J365" s="248"/>
      <c r="M365" s="247"/>
      <c r="N365" s="248"/>
    </row>
    <row r="366" spans="6:14" ht="12.75">
      <c r="F366" s="248"/>
      <c r="I366" s="247"/>
      <c r="J366" s="248"/>
      <c r="M366" s="247"/>
      <c r="N366" s="248"/>
    </row>
    <row r="367" spans="6:14" ht="12.75">
      <c r="F367" s="248"/>
      <c r="I367" s="247"/>
      <c r="J367" s="248"/>
      <c r="M367" s="247"/>
      <c r="N367" s="248"/>
    </row>
    <row r="368" spans="6:14" ht="12.75">
      <c r="F368" s="248"/>
      <c r="I368" s="247"/>
      <c r="J368" s="248"/>
      <c r="M368" s="247"/>
      <c r="N368" s="248"/>
    </row>
    <row r="369" spans="6:14" ht="12.75">
      <c r="F369" s="248"/>
      <c r="I369" s="247"/>
      <c r="J369" s="248"/>
      <c r="M369" s="247"/>
      <c r="N369" s="248"/>
    </row>
    <row r="370" spans="6:14" ht="12.75">
      <c r="F370" s="248"/>
      <c r="I370" s="247"/>
      <c r="J370" s="248"/>
      <c r="M370" s="247"/>
      <c r="N370" s="248"/>
    </row>
    <row r="371" spans="6:14" ht="12.75">
      <c r="F371" s="248"/>
      <c r="I371" s="247"/>
      <c r="J371" s="248"/>
      <c r="M371" s="247"/>
      <c r="N371" s="248"/>
    </row>
    <row r="372" spans="6:14" ht="12.75">
      <c r="F372" s="248"/>
      <c r="I372" s="247"/>
      <c r="J372" s="248"/>
      <c r="M372" s="247"/>
      <c r="N372" s="248"/>
    </row>
    <row r="373" spans="6:14" ht="12.75">
      <c r="F373" s="248"/>
      <c r="I373" s="247"/>
      <c r="J373" s="248"/>
      <c r="M373" s="247"/>
      <c r="N373" s="248"/>
    </row>
    <row r="374" spans="6:14" ht="12.75">
      <c r="F374" s="248"/>
      <c r="I374" s="247"/>
      <c r="J374" s="248"/>
      <c r="M374" s="247"/>
      <c r="N374" s="248"/>
    </row>
    <row r="375" spans="6:14" ht="12.75">
      <c r="F375" s="248"/>
      <c r="I375" s="247"/>
      <c r="J375" s="248"/>
      <c r="M375" s="247"/>
      <c r="N375" s="248"/>
    </row>
    <row r="376" spans="6:14" ht="12.75">
      <c r="F376" s="248"/>
      <c r="I376" s="247"/>
      <c r="J376" s="248"/>
      <c r="M376" s="247"/>
      <c r="N376" s="248"/>
    </row>
    <row r="377" spans="6:14" ht="12.75">
      <c r="F377" s="248"/>
      <c r="I377" s="247"/>
      <c r="J377" s="248"/>
      <c r="M377" s="247"/>
      <c r="N377" s="248"/>
    </row>
    <row r="378" spans="6:14" ht="12.75">
      <c r="F378" s="248"/>
      <c r="I378" s="247"/>
      <c r="J378" s="248"/>
      <c r="M378" s="247"/>
      <c r="N378" s="248"/>
    </row>
    <row r="379" spans="6:14" ht="12.75">
      <c r="F379" s="248"/>
      <c r="I379" s="247"/>
      <c r="J379" s="248"/>
      <c r="M379" s="247"/>
      <c r="N379" s="248"/>
    </row>
    <row r="380" spans="6:14" ht="12.75">
      <c r="F380" s="248"/>
      <c r="I380" s="247"/>
      <c r="J380" s="248"/>
      <c r="M380" s="247"/>
      <c r="N380" s="248"/>
    </row>
    <row r="381" spans="6:14" ht="12.75">
      <c r="F381" s="248"/>
      <c r="I381" s="247"/>
      <c r="J381" s="248"/>
      <c r="M381" s="247"/>
      <c r="N381" s="248"/>
    </row>
    <row r="382" spans="6:14" ht="12.75">
      <c r="F382" s="248"/>
      <c r="I382" s="247"/>
      <c r="J382" s="248"/>
      <c r="M382" s="247"/>
      <c r="N382" s="248"/>
    </row>
    <row r="383" spans="6:14" ht="12.75">
      <c r="F383" s="248"/>
      <c r="I383" s="247"/>
      <c r="J383" s="248"/>
      <c r="M383" s="247"/>
      <c r="N383" s="248"/>
    </row>
    <row r="384" spans="6:14" ht="12.75">
      <c r="F384" s="248"/>
      <c r="I384" s="247"/>
      <c r="J384" s="248"/>
      <c r="M384" s="247"/>
      <c r="N384" s="248"/>
    </row>
    <row r="385" spans="6:14" ht="12.75">
      <c r="F385" s="248"/>
      <c r="I385" s="247"/>
      <c r="J385" s="248"/>
      <c r="M385" s="247"/>
      <c r="N385" s="248"/>
    </row>
    <row r="386" spans="6:14" ht="12.75">
      <c r="F386" s="248"/>
      <c r="I386" s="247"/>
      <c r="J386" s="248"/>
      <c r="M386" s="247"/>
      <c r="N386" s="248"/>
    </row>
    <row r="387" spans="6:14" ht="12.75">
      <c r="F387" s="248"/>
      <c r="I387" s="247"/>
      <c r="J387" s="248"/>
      <c r="M387" s="247"/>
      <c r="N387" s="248"/>
    </row>
    <row r="388" spans="6:14" ht="12.75">
      <c r="F388" s="248"/>
      <c r="I388" s="247"/>
      <c r="J388" s="248"/>
      <c r="M388" s="247"/>
      <c r="N388" s="248"/>
    </row>
    <row r="389" spans="6:14" ht="12.75">
      <c r="F389" s="248"/>
      <c r="I389" s="247"/>
      <c r="J389" s="248"/>
      <c r="M389" s="247"/>
      <c r="N389" s="248"/>
    </row>
    <row r="390" spans="6:14" ht="12.75">
      <c r="F390" s="248"/>
      <c r="I390" s="247"/>
      <c r="J390" s="248"/>
      <c r="M390" s="247"/>
      <c r="N390" s="248"/>
    </row>
    <row r="391" spans="6:14" ht="12.75">
      <c r="F391" s="248"/>
      <c r="I391" s="247"/>
      <c r="J391" s="248"/>
      <c r="M391" s="247"/>
      <c r="N391" s="248"/>
    </row>
    <row r="392" spans="6:14" ht="12.75">
      <c r="F392" s="248"/>
      <c r="I392" s="247"/>
      <c r="J392" s="248"/>
      <c r="M392" s="247"/>
      <c r="N392" s="248"/>
    </row>
    <row r="393" spans="6:14" ht="12.75">
      <c r="F393" s="248"/>
      <c r="I393" s="247"/>
      <c r="J393" s="248"/>
      <c r="M393" s="247"/>
      <c r="N393" s="248"/>
    </row>
    <row r="394" spans="6:14" ht="12.75">
      <c r="F394" s="248"/>
      <c r="I394" s="247"/>
      <c r="J394" s="248"/>
      <c r="M394" s="247"/>
      <c r="N394" s="248"/>
    </row>
    <row r="395" spans="6:14" ht="12.75">
      <c r="F395" s="248"/>
      <c r="I395" s="247"/>
      <c r="J395" s="248"/>
      <c r="M395" s="247"/>
      <c r="N395" s="248"/>
    </row>
    <row r="396" spans="6:14" ht="12.75">
      <c r="F396" s="248"/>
      <c r="I396" s="247"/>
      <c r="J396" s="248"/>
      <c r="M396" s="247"/>
      <c r="N396" s="248"/>
    </row>
    <row r="397" spans="6:14" ht="12.75">
      <c r="F397" s="248"/>
      <c r="I397" s="247"/>
      <c r="J397" s="248"/>
      <c r="M397" s="247"/>
      <c r="N397" s="248"/>
    </row>
    <row r="398" spans="6:14" ht="12.75">
      <c r="F398" s="248"/>
      <c r="I398" s="247"/>
      <c r="J398" s="248"/>
      <c r="M398" s="247"/>
      <c r="N398" s="248"/>
    </row>
    <row r="399" spans="6:14" ht="12.75">
      <c r="F399" s="248"/>
      <c r="I399" s="247"/>
      <c r="J399" s="248"/>
      <c r="M399" s="247"/>
      <c r="N399" s="248"/>
    </row>
    <row r="400" spans="6:14" ht="12.75">
      <c r="F400" s="248"/>
      <c r="I400" s="247"/>
      <c r="J400" s="248"/>
      <c r="M400" s="247"/>
      <c r="N400" s="248"/>
    </row>
    <row r="401" spans="6:14" ht="12.75">
      <c r="F401" s="248"/>
      <c r="I401" s="247"/>
      <c r="J401" s="248"/>
      <c r="M401" s="247"/>
      <c r="N401" s="248"/>
    </row>
    <row r="402" spans="6:14" ht="12.75">
      <c r="F402" s="248"/>
      <c r="J402" s="248"/>
      <c r="M402" s="247"/>
      <c r="N402" s="248"/>
    </row>
    <row r="403" spans="6:14" ht="12.75">
      <c r="F403" s="248"/>
      <c r="J403" s="248"/>
      <c r="M403" s="247"/>
      <c r="N403" s="248"/>
    </row>
    <row r="404" spans="6:14" ht="12.75">
      <c r="F404" s="248"/>
      <c r="J404" s="248"/>
      <c r="M404" s="247"/>
      <c r="N404" s="248"/>
    </row>
    <row r="405" spans="6:14" ht="12.75">
      <c r="F405" s="248"/>
      <c r="J405" s="248"/>
      <c r="M405" s="247"/>
      <c r="N405" s="248"/>
    </row>
    <row r="406" spans="6:14" ht="12.75">
      <c r="F406" s="248"/>
      <c r="J406" s="248"/>
      <c r="M406" s="247"/>
      <c r="N406" s="248"/>
    </row>
    <row r="407" spans="6:14" ht="12.75">
      <c r="F407" s="248"/>
      <c r="J407" s="248"/>
      <c r="M407" s="247"/>
      <c r="N407" s="248"/>
    </row>
    <row r="408" spans="6:14" ht="12.75">
      <c r="F408" s="248"/>
      <c r="J408" s="248"/>
      <c r="M408" s="247"/>
      <c r="N408" s="248"/>
    </row>
    <row r="409" spans="6:14" ht="12.75">
      <c r="F409" s="248"/>
      <c r="J409" s="248"/>
      <c r="M409" s="247"/>
      <c r="N409" s="248"/>
    </row>
    <row r="410" spans="6:14" ht="12.75">
      <c r="F410" s="248"/>
      <c r="J410" s="248"/>
      <c r="M410" s="247"/>
      <c r="N410" s="248"/>
    </row>
    <row r="411" spans="10:14" ht="12.75">
      <c r="J411" s="248"/>
      <c r="M411" s="247"/>
      <c r="N411" s="248"/>
    </row>
    <row r="412" spans="10:14" ht="12.75">
      <c r="J412" s="248"/>
      <c r="M412" s="247"/>
      <c r="N412" s="248"/>
    </row>
    <row r="413" spans="10:14" ht="12.75">
      <c r="J413" s="248"/>
      <c r="M413" s="247"/>
      <c r="N413" s="248"/>
    </row>
    <row r="414" spans="10:14" ht="12.75">
      <c r="J414" s="248"/>
      <c r="M414" s="247"/>
      <c r="N414" s="248"/>
    </row>
    <row r="415" spans="10:14" ht="12.75">
      <c r="J415" s="248"/>
      <c r="M415" s="247"/>
      <c r="N415" s="248"/>
    </row>
    <row r="416" spans="10:14" ht="12.75">
      <c r="J416" s="248"/>
      <c r="M416" s="247"/>
      <c r="N416" s="248"/>
    </row>
    <row r="417" spans="13:14" ht="12.75">
      <c r="M417" s="247"/>
      <c r="N417" s="248"/>
    </row>
    <row r="418" spans="13:14" ht="12.75">
      <c r="M418" s="247"/>
      <c r="N418" s="248"/>
    </row>
    <row r="419" spans="13:14" ht="12.75">
      <c r="M419" s="247"/>
      <c r="N419" s="248"/>
    </row>
    <row r="420" spans="13:14" ht="12.75">
      <c r="M420" s="247"/>
      <c r="N420" s="248"/>
    </row>
    <row r="421" spans="13:14" ht="12.75">
      <c r="M421" s="247"/>
      <c r="N421" s="248"/>
    </row>
    <row r="422" spans="13:14" ht="12.75">
      <c r="M422" s="247"/>
      <c r="N422" s="248"/>
    </row>
    <row r="423" spans="13:14" ht="12.75">
      <c r="M423" s="247"/>
      <c r="N423" s="248"/>
    </row>
    <row r="424" spans="13:14" ht="12.75">
      <c r="M424" s="247"/>
      <c r="N424" s="248"/>
    </row>
    <row r="425" spans="13:14" ht="12.75">
      <c r="M425" s="247"/>
      <c r="N425" s="248"/>
    </row>
    <row r="426" spans="13:14" ht="12.75">
      <c r="M426" s="247"/>
      <c r="N426" s="248"/>
    </row>
    <row r="427" spans="13:14" ht="12.75">
      <c r="M427" s="247"/>
      <c r="N427" s="248"/>
    </row>
    <row r="428" spans="13:14" ht="12.75">
      <c r="M428" s="247"/>
      <c r="N428" s="248"/>
    </row>
    <row r="429" spans="13:14" ht="12.75">
      <c r="M429" s="247"/>
      <c r="N429" s="248"/>
    </row>
    <row r="430" spans="13:14" ht="12.75">
      <c r="M430" s="247"/>
      <c r="N430" s="248"/>
    </row>
    <row r="431" spans="13:14" ht="12.75">
      <c r="M431" s="247"/>
      <c r="N431" s="248"/>
    </row>
    <row r="432" spans="13:14" ht="12.75">
      <c r="M432" s="247"/>
      <c r="N432" s="248"/>
    </row>
    <row r="433" spans="13:14" ht="12.75">
      <c r="M433" s="247"/>
      <c r="N433" s="248"/>
    </row>
    <row r="434" spans="13:14" ht="12.75">
      <c r="M434" s="247"/>
      <c r="N434" s="248"/>
    </row>
    <row r="435" spans="13:14" ht="12.75">
      <c r="M435" s="247"/>
      <c r="N435" s="248"/>
    </row>
    <row r="436" spans="13:14" ht="12.75">
      <c r="M436" s="247"/>
      <c r="N436" s="248"/>
    </row>
    <row r="437" spans="13:14" ht="12.75">
      <c r="M437" s="247"/>
      <c r="N437" s="248"/>
    </row>
    <row r="438" spans="13:14" ht="12.75">
      <c r="M438" s="247"/>
      <c r="N438" s="248"/>
    </row>
    <row r="439" spans="13:14" ht="12.75">
      <c r="M439" s="247"/>
      <c r="N439" s="248"/>
    </row>
    <row r="440" spans="13:14" ht="12.75">
      <c r="M440" s="247"/>
      <c r="N440" s="248"/>
    </row>
    <row r="441" ht="12.75">
      <c r="N441" s="248"/>
    </row>
    <row r="442" ht="12.75">
      <c r="N442" s="248"/>
    </row>
    <row r="443" ht="12.75">
      <c r="N443" s="248"/>
    </row>
    <row r="444" ht="12.75">
      <c r="N444" s="248"/>
    </row>
    <row r="445" ht="12.75">
      <c r="N445" s="248"/>
    </row>
    <row r="446" ht="12.75">
      <c r="N446" s="248"/>
    </row>
    <row r="447" ht="12.75">
      <c r="N447" s="248"/>
    </row>
    <row r="448" ht="12.75">
      <c r="N448" s="248"/>
    </row>
    <row r="449" ht="12.75">
      <c r="N449" s="248"/>
    </row>
    <row r="450" ht="12.75">
      <c r="N450" s="248"/>
    </row>
    <row r="451" ht="12.75">
      <c r="N451" s="248"/>
    </row>
    <row r="452" ht="12.75">
      <c r="N452" s="248"/>
    </row>
    <row r="453" ht="12.75">
      <c r="N453" s="248"/>
    </row>
    <row r="454" ht="12.75">
      <c r="N454" s="248"/>
    </row>
    <row r="455" ht="12.75">
      <c r="N455" s="248"/>
    </row>
    <row r="456" ht="12.75">
      <c r="N456" s="248"/>
    </row>
    <row r="457" ht="12.75">
      <c r="N457" s="248"/>
    </row>
    <row r="458" ht="12.75">
      <c r="N458" s="248"/>
    </row>
  </sheetData>
  <sheetProtection/>
  <mergeCells count="5">
    <mergeCell ref="M4:N4"/>
    <mergeCell ref="A3:B3"/>
    <mergeCell ref="C3:F3"/>
    <mergeCell ref="G3:J3"/>
    <mergeCell ref="K3:N3"/>
  </mergeCells>
  <printOptions/>
  <pageMargins left="0.7874015748031497" right="0.1968503937007874" top="0.5905511811023623" bottom="0" header="0.5118110236220472" footer="0.5118110236220472"/>
  <pageSetup horizontalDpi="600" verticalDpi="600" orientation="landscape" paperSize="9" r:id="rId1"/>
  <headerFooter scaleWithDoc="0" alignWithMargins="0">
    <oddHeader>&amp;RSeite &amp;P
&amp;D</oddHeader>
  </headerFooter>
  <rowBreaks count="14" manualBreakCount="14">
    <brk id="37" max="255" man="1"/>
    <brk id="61" max="255" man="1"/>
    <brk id="94" max="255" man="1"/>
    <brk id="107" max="255" man="1"/>
    <brk id="127" max="255" man="1"/>
    <brk id="139" max="255" man="1"/>
    <brk id="156" max="255" man="1"/>
    <brk id="178" max="255" man="1"/>
    <brk id="219" max="255" man="1"/>
    <brk id="242" max="255" man="1"/>
    <brk id="252" max="255" man="1"/>
    <brk id="284" max="255" man="1"/>
    <brk id="316" max="255" man="1"/>
    <brk id="3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Schleswig-Holstein e. 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Tennisverband</dc:creator>
  <cp:keywords/>
  <dc:description/>
  <cp:lastModifiedBy>u09</cp:lastModifiedBy>
  <cp:lastPrinted>2016-06-09T07:30:54Z</cp:lastPrinted>
  <dcterms:created xsi:type="dcterms:W3CDTF">1999-05-19T07:46:05Z</dcterms:created>
  <dcterms:modified xsi:type="dcterms:W3CDTF">2016-11-14T14:40:18Z</dcterms:modified>
  <cp:category/>
  <cp:version/>
  <cp:contentType/>
  <cp:contentStatus/>
</cp:coreProperties>
</file>